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<sst xmlns="http://schemas.openxmlformats.org/spreadsheetml/2006/main" count="36" uniqueCount="36">
  <si>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</si>
  <si>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</si>
  <si>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</si>
  <si>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</si>
  <si>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</si>
  <si>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</si>
  <si>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</si>
  <si>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</si>
  <si>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</si>
  <si>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</si>
  <si>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</si>
  <si>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</si>
  <si>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</si>
  <si>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</si>
  <si>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</si>
  <si>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</si>
  <si>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</si>
  <si>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</si>
  <si>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</si>
  <si>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</si>
  <si>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</si>
  <si>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</si>
  <si>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</si>
  <si>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</si>
  <si>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</si>
  <si>
    <t>Use Ctrl-q to goal seek (alters Ti to set Qerror=0)</t>
  </si>
  <si>
    <t>Example usage:</t>
  </si>
  <si>
    <t>Alter HTS flow factor via C10</t>
  </si>
  <si>
    <t>Alter Boiler Area factor via C7</t>
  </si>
  <si>
    <t>See how the diagram changes, ie how the plant responds.</t>
  </si>
  <si>
    <t>Alter the reactor power via E4</t>
  </si>
  <si>
    <t>rises on average and more boiling occurs.</t>
  </si>
  <si>
    <t xml:space="preserve">For instance, at Area factor = .9, the pimary side temperature </t>
  </si>
  <si>
    <t>by Wm. J. Garland, 2004-07-17</t>
  </si>
  <si>
    <t>or click on the link here --&gt;</t>
  </si>
  <si>
    <t>Visit http://www.nuceng.ca/ep716/ep716home.htm and go to Chapter 3 - Heat Transport System Thermalhydraulics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</si>
</sst>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b/>
      <sz val="14"/>
      <color indexed="8"/>
      <name val="Arial"/>
      <family val="2"/>
    </font>
    <font>
      <sz val="8.3"/>
      <color indexed="8"/>
      <name val="Arial"/>
      <family val="0"/>
    </font>
    <font>
      <sz val="7.6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4475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17314625"/>
        <c:axId val="21613898"/>
      </c:scatterChart>
      <c:valAx>
        <c:axId val="17314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 val="autoZero"/>
        <c:crossBetween val="midCat"/>
        <c:dispUnits/>
      </c:valAx>
      <c:valAx>
        <c:axId val="2161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675"/>
          <c:w val="0.30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3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581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3"/>
  <sheetViews>
    <sheetView tabSelected="1" zoomScale="85" zoomScaleNormal="85" zoomScalePageLayoutView="0" workbookViewId="0" topLeftCell="A1">
      <selection activeCell="Q10" sqref="Q10"/>
    </sheetView>
  </sheetViews>
  <sheetFormatPr defaultColWidth="10.281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7" width="2.8515625" style="0" customWidth="1"/>
    <col min="8" max="8" width="8.00390625" style="0" customWidth="1"/>
    <col min="9" max="9" width="1.28515625" style="0" customWidth="1"/>
    <col min="10" max="11" width="10.28125" style="0" customWidth="1"/>
    <col min="12" max="12" width="0.9921875" style="0" customWidth="1"/>
    <col min="13" max="13" width="10.28125" style="0" customWidth="1"/>
    <col min="14" max="14" width="8.7109375" style="0" customWidth="1"/>
  </cols>
  <sheetData>
    <row r="1" spans="1:2" ht="18">
      <c r="A1" s="3" t="s">
        <v>0</v>
      </c>
      <c r="B1" s="1"/>
    </row>
    <row r="2" spans="1:16" ht="12.75">
      <c r="A2" t="s">
        <v>1</v>
      </c>
      <c r="B2">
        <v>100</v>
      </c>
      <c r="D2" t="s">
        <v>2</v>
      </c>
      <c r="E2">
        <f>+M3/(hs-hfw)</f>
        <v>1010.946532977475</v>
      </c>
      <c r="H2" t="s">
        <v>3</v>
      </c>
      <c r="J2" t="s">
        <v>4</v>
      </c>
      <c r="K2" t="s">
        <v>5</v>
      </c>
      <c r="M2" t="s">
        <v>6</v>
      </c>
      <c r="N2" t="s">
        <v>7</v>
      </c>
      <c r="P2" t="s">
        <v>33</v>
      </c>
    </row>
    <row r="3" spans="1:16" ht="12.75">
      <c r="A3" t="s">
        <v>8</v>
      </c>
      <c r="B3">
        <f>+B6/Cp</f>
        <v>135.52941176470588</v>
      </c>
      <c r="H3">
        <v>0</v>
      </c>
      <c r="J3">
        <v>266.47824668590033</v>
      </c>
      <c r="K3">
        <v>177</v>
      </c>
      <c r="M3">
        <f>SUM(M4:M103)</f>
        <v>2063999.999999995</v>
      </c>
      <c r="N3">
        <f>SUM(N4:N103)</f>
        <v>528768</v>
      </c>
      <c r="P3" t="s">
        <v>35</v>
      </c>
    </row>
    <row r="4" spans="1:16" ht="12.75">
      <c r="A4" t="s">
        <v>9</v>
      </c>
      <c r="B4">
        <f>+B3/Wp</f>
        <v>0.016427807486631016</v>
      </c>
      <c r="D4" t="s">
        <v>10</v>
      </c>
      <c r="E4" s="4">
        <v>2064000</v>
      </c>
      <c r="H4">
        <f aca="true" t="shared" si="0" ref="H4:H35">H3+1/$B$2</f>
        <v>0.01</v>
      </c>
      <c r="I4">
        <f aca="true" t="shared" si="1" ref="I4:I35">J3+$B$4*(J3-K3)</f>
        <v>267.9481780966976</v>
      </c>
      <c r="J4">
        <f>IF(I4&gt;$E$7,$E$7,I4)</f>
        <v>267.9481780966976</v>
      </c>
      <c r="K4">
        <f>IF(L4&gt;$E$8,$E$8,L4)</f>
        <v>188.99562364921576</v>
      </c>
      <c r="L4">
        <f aca="true" t="shared" si="2" ref="L4:L35">K3+$B$5*(J3-K3)</f>
        <v>188.99562364921576</v>
      </c>
      <c r="M4">
        <f aca="true" t="shared" si="3" ref="M4:M35">$B$6*(J4-K4)</f>
        <v>45476.671361749526</v>
      </c>
      <c r="N4">
        <f>IF(I4&gt;$E$7,M4,0)</f>
        <v>0</v>
      </c>
      <c r="P4" t="s">
        <v>34</v>
      </c>
    </row>
    <row r="5" spans="1:14" ht="12.75">
      <c r="A5" t="s">
        <v>11</v>
      </c>
      <c r="B5">
        <f>+B3/Ws</f>
        <v>0.13406189876880986</v>
      </c>
      <c r="D5" s="4" t="s">
        <v>12</v>
      </c>
      <c r="E5" s="4">
        <f>M3-Q</f>
        <v>-4.889443516731262E-09</v>
      </c>
      <c r="H5">
        <f t="shared" si="0"/>
        <v>0.02</v>
      </c>
      <c r="I5">
        <f t="shared" si="1"/>
        <v>269.24519546173855</v>
      </c>
      <c r="J5">
        <f aca="true" t="shared" si="4" ref="J5:J20">IF(I5&gt;$E$7,$E$7,I5)</f>
        <v>269.24519546173855</v>
      </c>
      <c r="K5">
        <f aca="true" t="shared" si="5" ref="K5:K20">IF(L5&gt;$E$8,$E$8,L5)</f>
        <v>199.58015301109302</v>
      </c>
      <c r="L5">
        <f t="shared" si="2"/>
        <v>199.58015301109302</v>
      </c>
      <c r="M5">
        <f t="shared" si="3"/>
        <v>40127.06445157182</v>
      </c>
      <c r="N5">
        <f aca="true" t="shared" si="6" ref="N5:N20">IF(I5&gt;$E$7,M5,0)</f>
        <v>0</v>
      </c>
    </row>
    <row r="6" spans="1:14" ht="12.75">
      <c r="A6" t="s">
        <v>13</v>
      </c>
      <c r="B6">
        <f>+U*Area/N</f>
        <v>576</v>
      </c>
      <c r="D6" t="s">
        <v>14</v>
      </c>
      <c r="E6">
        <f>+N3/Wp/hfg</f>
        <v>0.045456092843326884</v>
      </c>
      <c r="H6">
        <f t="shared" si="0"/>
        <v>0.03</v>
      </c>
      <c r="I6">
        <f t="shared" si="1"/>
        <v>270.3896393676657</v>
      </c>
      <c r="J6">
        <f t="shared" si="4"/>
        <v>270.3896393676657</v>
      </c>
      <c r="K6">
        <f t="shared" si="5"/>
        <v>208.9195808798363</v>
      </c>
      <c r="L6">
        <f t="shared" si="2"/>
        <v>208.9195808798363</v>
      </c>
      <c r="M6">
        <f t="shared" si="3"/>
        <v>35406.753688989746</v>
      </c>
      <c r="N6">
        <f t="shared" si="6"/>
        <v>0</v>
      </c>
    </row>
    <row r="7" spans="1:14" ht="12.75">
      <c r="A7" t="s">
        <v>15</v>
      </c>
      <c r="B7">
        <f>3200*4*C7</f>
        <v>12800</v>
      </c>
      <c r="C7" s="4">
        <v>1</v>
      </c>
      <c r="D7" t="s">
        <v>16</v>
      </c>
      <c r="E7" s="4">
        <v>311</v>
      </c>
      <c r="H7">
        <f t="shared" si="0"/>
        <v>0.04</v>
      </c>
      <c r="I7">
        <f t="shared" si="1"/>
        <v>271.3994576546957</v>
      </c>
      <c r="J7">
        <f t="shared" si="4"/>
        <v>271.3994576546957</v>
      </c>
      <c r="K7">
        <f t="shared" si="5"/>
        <v>217.1603736381445</v>
      </c>
      <c r="L7">
        <f t="shared" si="2"/>
        <v>217.1603736381445</v>
      </c>
      <c r="M7">
        <f t="shared" si="3"/>
        <v>31241.712393533493</v>
      </c>
      <c r="N7">
        <f t="shared" si="6"/>
        <v>0</v>
      </c>
    </row>
    <row r="8" spans="1:14" ht="12.75">
      <c r="A8" t="s">
        <v>17</v>
      </c>
      <c r="B8">
        <v>4.5</v>
      </c>
      <c r="D8" t="s">
        <v>18</v>
      </c>
      <c r="E8" s="4">
        <v>260</v>
      </c>
      <c r="H8">
        <f t="shared" si="0"/>
        <v>0.05</v>
      </c>
      <c r="I8">
        <f t="shared" si="1"/>
        <v>272.2904868851708</v>
      </c>
      <c r="J8">
        <f t="shared" si="4"/>
        <v>272.2904868851708</v>
      </c>
      <c r="K8">
        <f t="shared" si="5"/>
        <v>224.43176822888438</v>
      </c>
      <c r="L8">
        <f t="shared" si="2"/>
        <v>224.43176822888438</v>
      </c>
      <c r="M8">
        <f t="shared" si="3"/>
        <v>27566.62194602099</v>
      </c>
      <c r="N8">
        <f t="shared" si="6"/>
        <v>0</v>
      </c>
    </row>
    <row r="9" spans="1:14" ht="12.75">
      <c r="A9" t="s">
        <v>19</v>
      </c>
      <c r="B9">
        <v>4.25</v>
      </c>
      <c r="D9" t="s">
        <v>20</v>
      </c>
      <c r="E9">
        <v>2793.3</v>
      </c>
      <c r="H9">
        <f t="shared" si="0"/>
        <v>0.060000000000000005</v>
      </c>
      <c r="I9">
        <f t="shared" si="1"/>
        <v>273.07670070181314</v>
      </c>
      <c r="J9">
        <f t="shared" si="4"/>
        <v>273.07670070181314</v>
      </c>
      <c r="K9">
        <f t="shared" si="5"/>
        <v>230.8477989245884</v>
      </c>
      <c r="L9">
        <f t="shared" si="2"/>
        <v>230.8477989245884</v>
      </c>
      <c r="M9">
        <f t="shared" si="3"/>
        <v>24323.847423681447</v>
      </c>
      <c r="N9">
        <f t="shared" si="6"/>
        <v>0</v>
      </c>
    </row>
    <row r="10" spans="1:14" ht="12.75">
      <c r="A10" t="s">
        <v>21</v>
      </c>
      <c r="B10">
        <f>8250*C10</f>
        <v>8250</v>
      </c>
      <c r="C10" s="4">
        <v>1</v>
      </c>
      <c r="D10" t="s">
        <v>22</v>
      </c>
      <c r="E10">
        <v>751.649</v>
      </c>
      <c r="H10">
        <f t="shared" si="0"/>
        <v>0.07</v>
      </c>
      <c r="I10">
        <f t="shared" si="1"/>
        <v>273.77042897058124</v>
      </c>
      <c r="J10">
        <f t="shared" si="4"/>
        <v>273.77042897058124</v>
      </c>
      <c r="K10">
        <f t="shared" si="5"/>
        <v>236.50908567976472</v>
      </c>
      <c r="L10">
        <f t="shared" si="2"/>
        <v>236.50908567976472</v>
      </c>
      <c r="M10">
        <f t="shared" si="3"/>
        <v>21462.53373551031</v>
      </c>
      <c r="N10">
        <f t="shared" si="6"/>
        <v>0</v>
      </c>
    </row>
    <row r="11" spans="1:14" ht="12.75">
      <c r="A11" t="s">
        <v>23</v>
      </c>
      <c r="B11">
        <f>+Q/(hs-hfw)</f>
        <v>1010.9465329774774</v>
      </c>
      <c r="D11" t="s">
        <v>24</v>
      </c>
      <c r="E11">
        <v>1410</v>
      </c>
      <c r="H11">
        <f t="shared" si="0"/>
        <v>0.08</v>
      </c>
      <c r="I11">
        <f t="shared" si="1"/>
        <v>274.38255114485605</v>
      </c>
      <c r="J11">
        <f t="shared" si="4"/>
        <v>274.38255114485605</v>
      </c>
      <c r="K11">
        <f t="shared" si="5"/>
        <v>241.50441211200803</v>
      </c>
      <c r="L11">
        <f t="shared" si="2"/>
        <v>241.50441211200803</v>
      </c>
      <c r="M11">
        <f t="shared" si="3"/>
        <v>18937.808082920463</v>
      </c>
      <c r="N11">
        <f t="shared" si="6"/>
        <v>0</v>
      </c>
    </row>
    <row r="12" spans="8:14" ht="12.75">
      <c r="H12">
        <f t="shared" si="0"/>
        <v>0.09</v>
      </c>
      <c r="I12">
        <f t="shared" si="1"/>
        <v>274.92266688340635</v>
      </c>
      <c r="J12">
        <f t="shared" si="4"/>
        <v>274.92266688340635</v>
      </c>
      <c r="K12">
        <f t="shared" si="5"/>
        <v>245.91211785873656</v>
      </c>
      <c r="L12">
        <f t="shared" si="2"/>
        <v>245.91211785873656</v>
      </c>
      <c r="M12">
        <f t="shared" si="3"/>
        <v>16710.076238209796</v>
      </c>
      <c r="N12">
        <f t="shared" si="6"/>
        <v>0</v>
      </c>
    </row>
    <row r="13" spans="8:14" ht="12.75">
      <c r="H13">
        <f t="shared" si="0"/>
        <v>0.09999999999999999</v>
      </c>
      <c r="I13">
        <f t="shared" si="1"/>
        <v>275.3992465978651</v>
      </c>
      <c r="J13">
        <f t="shared" si="4"/>
        <v>275.3992465978651</v>
      </c>
      <c r="K13">
        <f t="shared" si="5"/>
        <v>249.80132714530944</v>
      </c>
      <c r="L13">
        <f t="shared" si="2"/>
        <v>249.80132714530944</v>
      </c>
      <c r="M13">
        <f t="shared" si="3"/>
        <v>14744.401604672059</v>
      </c>
      <c r="N13">
        <f t="shared" si="6"/>
        <v>0</v>
      </c>
    </row>
    <row r="14" spans="8:14" ht="12.75">
      <c r="H14">
        <f t="shared" si="0"/>
        <v>0.10999999999999999</v>
      </c>
      <c r="I14">
        <f t="shared" si="1"/>
        <v>275.81976429069</v>
      </c>
      <c r="J14">
        <f t="shared" si="4"/>
        <v>275.81976429069</v>
      </c>
      <c r="K14">
        <f t="shared" si="5"/>
        <v>253.23303283165012</v>
      </c>
      <c r="L14">
        <f t="shared" si="2"/>
        <v>253.23303283165012</v>
      </c>
      <c r="M14">
        <f t="shared" si="3"/>
        <v>13009.957320406964</v>
      </c>
      <c r="N14">
        <f t="shared" si="6"/>
        <v>0</v>
      </c>
    </row>
    <row r="15" spans="8:14" ht="12.75">
      <c r="H15">
        <f t="shared" si="0"/>
        <v>0.11999999999999998</v>
      </c>
      <c r="I15">
        <f t="shared" si="1"/>
        <v>276.1908147668513</v>
      </c>
      <c r="J15">
        <f t="shared" si="4"/>
        <v>276.1908147668513</v>
      </c>
      <c r="K15">
        <f t="shared" si="5"/>
        <v>256.2610529380302</v>
      </c>
      <c r="L15">
        <f t="shared" si="2"/>
        <v>256.2610529380302</v>
      </c>
      <c r="M15">
        <f t="shared" si="3"/>
        <v>11479.542813400945</v>
      </c>
      <c r="N15">
        <f t="shared" si="6"/>
        <v>0</v>
      </c>
    </row>
    <row r="16" spans="8:14" ht="12.75">
      <c r="H16">
        <f t="shared" si="0"/>
        <v>0.12999999999999998</v>
      </c>
      <c r="I16">
        <f t="shared" si="1"/>
        <v>276.5182170574296</v>
      </c>
      <c r="J16">
        <f t="shared" si="4"/>
        <v>276.5182170574296</v>
      </c>
      <c r="K16">
        <f t="shared" si="5"/>
        <v>258.9328746508121</v>
      </c>
      <c r="L16">
        <f t="shared" si="2"/>
        <v>258.9328746508121</v>
      </c>
      <c r="M16">
        <f t="shared" si="3"/>
        <v>10129.157226211672</v>
      </c>
      <c r="N16">
        <f t="shared" si="6"/>
        <v>0</v>
      </c>
    </row>
    <row r="17" spans="8:14" ht="12.75">
      <c r="H17">
        <f t="shared" si="0"/>
        <v>0.13999999999999999</v>
      </c>
      <c r="I17">
        <f t="shared" si="1"/>
        <v>276.807105677072</v>
      </c>
      <c r="J17">
        <f t="shared" si="4"/>
        <v>276.807105677072</v>
      </c>
      <c r="K17" s="2">
        <f t="shared" si="5"/>
        <v>260</v>
      </c>
      <c r="L17">
        <f t="shared" si="2"/>
        <v>261.2903990443429</v>
      </c>
      <c r="M17">
        <f t="shared" si="3"/>
        <v>9680.892869993473</v>
      </c>
      <c r="N17">
        <f t="shared" si="6"/>
        <v>0</v>
      </c>
    </row>
    <row r="18" spans="8:14" ht="12.75">
      <c r="H18">
        <f t="shared" si="0"/>
        <v>0.15</v>
      </c>
      <c r="I18">
        <f t="shared" si="1"/>
        <v>277.0832095735424</v>
      </c>
      <c r="J18">
        <f t="shared" si="4"/>
        <v>277.0832095735424</v>
      </c>
      <c r="K18">
        <f t="shared" si="5"/>
        <v>260</v>
      </c>
      <c r="L18">
        <f t="shared" si="2"/>
        <v>262.2531924998763</v>
      </c>
      <c r="M18">
        <f t="shared" si="3"/>
        <v>9839.928714360409</v>
      </c>
      <c r="N18">
        <f t="shared" si="6"/>
        <v>0</v>
      </c>
    </row>
    <row r="19" spans="8:14" ht="12.75">
      <c r="H19">
        <f t="shared" si="0"/>
        <v>0.16</v>
      </c>
      <c r="I19">
        <f t="shared" si="1"/>
        <v>277.36384925167033</v>
      </c>
      <c r="J19">
        <f t="shared" si="4"/>
        <v>277.36384925167033</v>
      </c>
      <c r="K19">
        <f t="shared" si="5"/>
        <v>260</v>
      </c>
      <c r="L19">
        <f t="shared" si="2"/>
        <v>262.2902075124946</v>
      </c>
      <c r="M19">
        <f t="shared" si="3"/>
        <v>10001.57716896211</v>
      </c>
      <c r="N19">
        <f t="shared" si="6"/>
        <v>0</v>
      </c>
    </row>
    <row r="20" spans="8:14" ht="12.75">
      <c r="H20">
        <f t="shared" si="0"/>
        <v>0.17</v>
      </c>
      <c r="I20">
        <f t="shared" si="1"/>
        <v>277.64909922440364</v>
      </c>
      <c r="J20">
        <f t="shared" si="4"/>
        <v>277.64909922440364</v>
      </c>
      <c r="K20">
        <f t="shared" si="5"/>
        <v>260</v>
      </c>
      <c r="L20">
        <f t="shared" si="2"/>
        <v>262.3278306006143</v>
      </c>
      <c r="M20">
        <f t="shared" si="3"/>
        <v>10165.881153256498</v>
      </c>
      <c r="N20">
        <f t="shared" si="6"/>
        <v>0</v>
      </c>
    </row>
    <row r="21" spans="8:14" ht="12.75">
      <c r="H21">
        <f t="shared" si="0"/>
        <v>0.18000000000000002</v>
      </c>
      <c r="I21">
        <f t="shared" si="1"/>
        <v>277.93903522877457</v>
      </c>
      <c r="J21">
        <f aca="true" t="shared" si="7" ref="J21:J36">IF(I21&gt;$E$7,$E$7,I21)</f>
        <v>277.93903522877457</v>
      </c>
      <c r="K21">
        <f aca="true" t="shared" si="8" ref="K21:K36">IF(L21&gt;$E$8,$E$8,L21)</f>
        <v>260</v>
      </c>
      <c r="L21">
        <f t="shared" si="2"/>
        <v>262.3660717535827</v>
      </c>
      <c r="M21">
        <f t="shared" si="3"/>
        <v>10332.884291774153</v>
      </c>
      <c r="N21">
        <f aca="true" t="shared" si="9" ref="N21:N36">IF(I21&gt;$E$7,M21,0)</f>
        <v>0</v>
      </c>
    </row>
    <row r="22" spans="8:14" ht="12.75">
      <c r="H22">
        <f t="shared" si="0"/>
        <v>0.19000000000000003</v>
      </c>
      <c r="I22">
        <f t="shared" si="1"/>
        <v>278.2337342460088</v>
      </c>
      <c r="J22">
        <f t="shared" si="7"/>
        <v>278.2337342460088</v>
      </c>
      <c r="K22">
        <f t="shared" si="8"/>
        <v>260</v>
      </c>
      <c r="L22">
        <f t="shared" si="2"/>
        <v>262.4049411248501</v>
      </c>
      <c r="M22">
        <f t="shared" si="3"/>
        <v>10502.630925701065</v>
      </c>
      <c r="N22">
        <f t="shared" si="9"/>
        <v>0</v>
      </c>
    </row>
    <row r="23" spans="8:14" ht="12.75">
      <c r="H23">
        <f t="shared" si="0"/>
        <v>0.20000000000000004</v>
      </c>
      <c r="I23">
        <f t="shared" si="1"/>
        <v>278.53327452196464</v>
      </c>
      <c r="J23">
        <f t="shared" si="7"/>
        <v>278.53327452196464</v>
      </c>
      <c r="K23">
        <f t="shared" si="8"/>
        <v>260</v>
      </c>
      <c r="L23">
        <f t="shared" si="2"/>
        <v>262.4444490346658</v>
      </c>
      <c r="M23">
        <f t="shared" si="3"/>
        <v>10675.166124651634</v>
      </c>
      <c r="N23">
        <f t="shared" si="9"/>
        <v>0</v>
      </c>
    </row>
    <row r="24" spans="8:14" ht="12.75">
      <c r="H24">
        <f t="shared" si="0"/>
        <v>0.21000000000000005</v>
      </c>
      <c r="I24">
        <f t="shared" si="1"/>
        <v>278.83773558790836</v>
      </c>
      <c r="J24">
        <f t="shared" si="7"/>
        <v>278.83773558790836</v>
      </c>
      <c r="K24">
        <f t="shared" si="8"/>
        <v>260</v>
      </c>
      <c r="L24">
        <f t="shared" si="2"/>
        <v>262.4846059728182</v>
      </c>
      <c r="M24">
        <f t="shared" si="3"/>
        <v>10850.535698635213</v>
      </c>
      <c r="N24">
        <f t="shared" si="9"/>
        <v>0</v>
      </c>
    </row>
    <row r="25" spans="8:14" ht="12.75">
      <c r="H25">
        <f t="shared" si="0"/>
        <v>0.22000000000000006</v>
      </c>
      <c r="I25">
        <f t="shared" si="1"/>
        <v>279.14719828163055</v>
      </c>
      <c r="J25">
        <f t="shared" si="7"/>
        <v>279.14719828163055</v>
      </c>
      <c r="K25">
        <f t="shared" si="8"/>
        <v>260</v>
      </c>
      <c r="L25">
        <f t="shared" si="2"/>
        <v>262.5254226014198</v>
      </c>
      <c r="M25">
        <f t="shared" si="3"/>
        <v>11028.786210219198</v>
      </c>
      <c r="N25">
        <f t="shared" si="9"/>
        <v>0</v>
      </c>
    </row>
    <row r="26" spans="8:14" ht="12.75">
      <c r="H26">
        <f t="shared" si="0"/>
        <v>0.23000000000000007</v>
      </c>
      <c r="I26">
        <f t="shared" si="1"/>
        <v>279.4617447689095</v>
      </c>
      <c r="J26">
        <f t="shared" si="7"/>
        <v>279.4617447689095</v>
      </c>
      <c r="K26">
        <f t="shared" si="8"/>
        <v>260</v>
      </c>
      <c r="L26">
        <f t="shared" si="2"/>
        <v>262.5669097577383</v>
      </c>
      <c r="M26">
        <f t="shared" si="3"/>
        <v>11209.964986891879</v>
      </c>
      <c r="N26">
        <f t="shared" si="9"/>
        <v>0</v>
      </c>
    </row>
    <row r="27" spans="8:14" ht="12.75">
      <c r="H27">
        <f t="shared" si="0"/>
        <v>0.24000000000000007</v>
      </c>
      <c r="I27">
        <f t="shared" si="1"/>
        <v>279.7814585653271</v>
      </c>
      <c r="J27">
        <f t="shared" si="7"/>
        <v>279.7814585653271</v>
      </c>
      <c r="K27">
        <f t="shared" si="8"/>
        <v>260</v>
      </c>
      <c r="L27">
        <f t="shared" si="2"/>
        <v>262.60907845707396</v>
      </c>
      <c r="M27">
        <f t="shared" si="3"/>
        <v>11394.120133628418</v>
      </c>
      <c r="N27">
        <f t="shared" si="9"/>
        <v>0</v>
      </c>
    </row>
    <row r="28" spans="8:14" ht="12.75">
      <c r="H28">
        <f t="shared" si="0"/>
        <v>0.25000000000000006</v>
      </c>
      <c r="I28">
        <f t="shared" si="1"/>
        <v>280.10642455844305</v>
      </c>
      <c r="J28">
        <f t="shared" si="7"/>
        <v>280.10642455844305</v>
      </c>
      <c r="K28">
        <f t="shared" si="8"/>
        <v>260</v>
      </c>
      <c r="L28">
        <f t="shared" si="2"/>
        <v>262.6519398956843</v>
      </c>
      <c r="M28">
        <f t="shared" si="3"/>
        <v>11581.300545663198</v>
      </c>
      <c r="N28">
        <f t="shared" si="9"/>
        <v>0</v>
      </c>
    </row>
    <row r="29" spans="8:14" ht="12.75">
      <c r="H29">
        <f t="shared" si="0"/>
        <v>0.26000000000000006</v>
      </c>
      <c r="I29">
        <f t="shared" si="1"/>
        <v>280.43672903033365</v>
      </c>
      <c r="J29">
        <f t="shared" si="7"/>
        <v>280.43672903033365</v>
      </c>
      <c r="K29">
        <f t="shared" si="8"/>
        <v>260</v>
      </c>
      <c r="L29">
        <f t="shared" si="2"/>
        <v>262.6955054537567</v>
      </c>
      <c r="M29">
        <f t="shared" si="3"/>
        <v>11771.555921472183</v>
      </c>
      <c r="N29">
        <f t="shared" si="9"/>
        <v>0</v>
      </c>
    </row>
    <row r="30" spans="8:14" ht="12.75">
      <c r="H30">
        <f t="shared" si="0"/>
        <v>0.2700000000000001</v>
      </c>
      <c r="I30">
        <f t="shared" si="1"/>
        <v>280.7724596805004</v>
      </c>
      <c r="J30">
        <f t="shared" si="7"/>
        <v>280.7724596805004</v>
      </c>
      <c r="K30">
        <f t="shared" si="8"/>
        <v>260</v>
      </c>
      <c r="L30">
        <f t="shared" si="2"/>
        <v>262.7397866984302</v>
      </c>
      <c r="M30">
        <f t="shared" si="3"/>
        <v>11964.936775968225</v>
      </c>
      <c r="N30">
        <f t="shared" si="9"/>
        <v>0</v>
      </c>
    </row>
    <row r="31" spans="8:14" ht="12.75">
      <c r="H31">
        <f t="shared" si="0"/>
        <v>0.2800000000000001</v>
      </c>
      <c r="I31">
        <f t="shared" si="1"/>
        <v>281.11370564915546</v>
      </c>
      <c r="J31">
        <f t="shared" si="7"/>
        <v>281.11370564915546</v>
      </c>
      <c r="K31">
        <f t="shared" si="8"/>
        <v>260</v>
      </c>
      <c r="L31">
        <f t="shared" si="2"/>
        <v>262.78479538686645</v>
      </c>
      <c r="M31">
        <f t="shared" si="3"/>
        <v>12161.494453913547</v>
      </c>
      <c r="N31">
        <f t="shared" si="9"/>
        <v>0</v>
      </c>
    </row>
    <row r="32" spans="8:14" ht="12.75">
      <c r="H32">
        <f t="shared" si="0"/>
        <v>0.2900000000000001</v>
      </c>
      <c r="I32">
        <f t="shared" si="1"/>
        <v>281.46055754088917</v>
      </c>
      <c r="J32">
        <f t="shared" si="7"/>
        <v>281.46055754088917</v>
      </c>
      <c r="K32">
        <f t="shared" si="8"/>
        <v>260</v>
      </c>
      <c r="L32">
        <f t="shared" si="2"/>
        <v>262.83054346937155</v>
      </c>
      <c r="M32">
        <f t="shared" si="3"/>
        <v>12361.281143552162</v>
      </c>
      <c r="N32">
        <f t="shared" si="9"/>
        <v>0</v>
      </c>
    </row>
    <row r="33" spans="1:14" ht="12.75">
      <c r="A33" s="4" t="s">
        <v>25</v>
      </c>
      <c r="B33" s="4"/>
      <c r="C33" s="4"/>
      <c r="D33" s="4"/>
      <c r="E33" s="4"/>
      <c r="H33">
        <f t="shared" si="0"/>
        <v>0.3000000000000001</v>
      </c>
      <c r="I33">
        <f t="shared" si="1"/>
        <v>281.81310744872667</v>
      </c>
      <c r="J33">
        <f t="shared" si="7"/>
        <v>281.81310744872667</v>
      </c>
      <c r="K33">
        <f t="shared" si="8"/>
        <v>260</v>
      </c>
      <c r="L33">
        <f t="shared" si="2"/>
        <v>262.8770430925689</v>
      </c>
      <c r="M33">
        <f t="shared" si="3"/>
        <v>12564.349890466561</v>
      </c>
      <c r="N33">
        <f t="shared" si="9"/>
        <v>0</v>
      </c>
    </row>
    <row r="34" spans="8:14" ht="12.75">
      <c r="H34">
        <f t="shared" si="0"/>
        <v>0.3100000000000001</v>
      </c>
      <c r="I34">
        <f t="shared" si="1"/>
        <v>282.1714489785795</v>
      </c>
      <c r="J34">
        <f t="shared" si="7"/>
        <v>282.1714489785795</v>
      </c>
      <c r="K34">
        <f t="shared" si="8"/>
        <v>260</v>
      </c>
      <c r="L34">
        <f t="shared" si="2"/>
        <v>262.92430660262437</v>
      </c>
      <c r="M34">
        <f t="shared" si="3"/>
        <v>12770.754611661803</v>
      </c>
      <c r="N34">
        <f t="shared" si="9"/>
        <v>0</v>
      </c>
    </row>
    <row r="35" spans="1:14" ht="12.75">
      <c r="A35" t="s">
        <v>26</v>
      </c>
      <c r="H35">
        <f t="shared" si="0"/>
        <v>0.3200000000000001</v>
      </c>
      <c r="I35">
        <f t="shared" si="1"/>
        <v>282.53567727409927</v>
      </c>
      <c r="J35">
        <f t="shared" si="7"/>
        <v>282.53567727409927</v>
      </c>
      <c r="K35">
        <f t="shared" si="8"/>
        <v>260</v>
      </c>
      <c r="L35">
        <f t="shared" si="2"/>
        <v>262.9723465485242</v>
      </c>
      <c r="M35">
        <f t="shared" si="3"/>
        <v>12980.55010988118</v>
      </c>
      <c r="N35">
        <f t="shared" si="9"/>
        <v>0</v>
      </c>
    </row>
    <row r="36" spans="1:14" ht="12.75">
      <c r="A36" t="s">
        <v>28</v>
      </c>
      <c r="H36">
        <f aca="true" t="shared" si="10" ref="H36:H67">H35+1/$B$2</f>
        <v>0.3300000000000001</v>
      </c>
      <c r="I36">
        <f aca="true" t="shared" si="11" ref="I36:I67">J35+$B$4*(J35-K35)</f>
        <v>282.905889041939</v>
      </c>
      <c r="J36">
        <f t="shared" si="7"/>
        <v>282.905889041939</v>
      </c>
      <c r="K36">
        <f t="shared" si="8"/>
        <v>260</v>
      </c>
      <c r="L36">
        <f aca="true" t="shared" si="12" ref="L36:L67">K35+$B$5*(J35-K35)</f>
        <v>263.0211756854069</v>
      </c>
      <c r="M36">
        <f aca="true" t="shared" si="13" ref="M36:M67">$B$6*(J36-K36)</f>
        <v>13193.792088156875</v>
      </c>
      <c r="N36">
        <f t="shared" si="9"/>
        <v>0</v>
      </c>
    </row>
    <row r="37" spans="1:14" ht="12.75">
      <c r="A37" t="s">
        <v>27</v>
      </c>
      <c r="H37">
        <f t="shared" si="10"/>
        <v>0.34000000000000014</v>
      </c>
      <c r="I37">
        <f t="shared" si="11"/>
        <v>283.28218257743015</v>
      </c>
      <c r="J37">
        <f aca="true" t="shared" si="14" ref="J37:J52">IF(I37&gt;$E$7,$E$7,I37)</f>
        <v>283.28218257743015</v>
      </c>
      <c r="K37">
        <f aca="true" t="shared" si="15" ref="K37:K52">IF(L37&gt;$E$8,$E$8,L37)</f>
        <v>260</v>
      </c>
      <c r="L37">
        <f t="shared" si="12"/>
        <v>263.07080697795004</v>
      </c>
      <c r="M37">
        <f t="shared" si="13"/>
        <v>13410.537164599766</v>
      </c>
      <c r="N37">
        <f aca="true" t="shared" si="16" ref="N37:N52">IF(I37&gt;$E$7,M37,0)</f>
        <v>0</v>
      </c>
    </row>
    <row r="38" spans="1:14" ht="12.75">
      <c r="A38" t="s">
        <v>30</v>
      </c>
      <c r="H38">
        <f t="shared" si="10"/>
        <v>0.35000000000000014</v>
      </c>
      <c r="I38">
        <f t="shared" si="11"/>
        <v>283.6646577906808</v>
      </c>
      <c r="J38">
        <f t="shared" si="14"/>
        <v>283.6646577906808</v>
      </c>
      <c r="K38">
        <f t="shared" si="15"/>
        <v>260</v>
      </c>
      <c r="L38">
        <f t="shared" si="12"/>
        <v>263.12125360381236</v>
      </c>
      <c r="M38">
        <f t="shared" si="13"/>
        <v>13630.842887432136</v>
      </c>
      <c r="N38">
        <f t="shared" si="16"/>
        <v>0</v>
      </c>
    </row>
    <row r="39" spans="1:14" ht="12.75">
      <c r="A39" t="s">
        <v>29</v>
      </c>
      <c r="H39">
        <f t="shared" si="10"/>
        <v>0.36000000000000015</v>
      </c>
      <c r="I39">
        <f t="shared" si="11"/>
        <v>284.0534162331031</v>
      </c>
      <c r="J39">
        <f t="shared" si="14"/>
        <v>284.0534162331031</v>
      </c>
      <c r="K39">
        <f t="shared" si="15"/>
        <v>260</v>
      </c>
      <c r="L39">
        <f t="shared" si="12"/>
        <v>263.1725289571328</v>
      </c>
      <c r="M39">
        <f t="shared" si="13"/>
        <v>13854.767750267398</v>
      </c>
      <c r="N39">
        <f t="shared" si="16"/>
        <v>0</v>
      </c>
    </row>
    <row r="40" spans="1:14" ht="12.75">
      <c r="A40" t="s">
        <v>32</v>
      </c>
      <c r="H40">
        <f t="shared" si="10"/>
        <v>0.37000000000000016</v>
      </c>
      <c r="I40">
        <f t="shared" si="11"/>
        <v>284.44856112437634</v>
      </c>
      <c r="J40">
        <f t="shared" si="14"/>
        <v>284.44856112437634</v>
      </c>
      <c r="K40">
        <f t="shared" si="15"/>
        <v>260</v>
      </c>
      <c r="L40">
        <f t="shared" si="12"/>
        <v>263.22464665208634</v>
      </c>
      <c r="M40">
        <f t="shared" si="13"/>
        <v>14082.371207640772</v>
      </c>
      <c r="N40">
        <f t="shared" si="16"/>
        <v>0</v>
      </c>
    </row>
    <row r="41" spans="1:14" ht="12.75">
      <c r="A41" t="s">
        <v>31</v>
      </c>
      <c r="H41">
        <f t="shared" si="10"/>
        <v>0.38000000000000017</v>
      </c>
      <c r="I41">
        <f t="shared" si="11"/>
        <v>284.8501973798527</v>
      </c>
      <c r="J41">
        <f t="shared" si="14"/>
        <v>284.8501973798527</v>
      </c>
      <c r="K41">
        <f t="shared" si="15"/>
        <v>260</v>
      </c>
      <c r="L41">
        <f t="shared" si="12"/>
        <v>263.2776205264992</v>
      </c>
      <c r="M41">
        <f t="shared" si="13"/>
        <v>14313.713690795164</v>
      </c>
      <c r="N41">
        <f t="shared" si="16"/>
        <v>0</v>
      </c>
    </row>
    <row r="42" spans="8:14" ht="12.75">
      <c r="H42">
        <f t="shared" si="10"/>
        <v>0.3900000000000002</v>
      </c>
      <c r="I42">
        <f t="shared" si="11"/>
        <v>285.2584316384137</v>
      </c>
      <c r="J42">
        <f t="shared" si="14"/>
        <v>285.2584316384137</v>
      </c>
      <c r="K42">
        <f t="shared" si="15"/>
        <v>260</v>
      </c>
      <c r="L42">
        <f t="shared" si="12"/>
        <v>263.3314646455228</v>
      </c>
      <c r="M42">
        <f t="shared" si="13"/>
        <v>14548.85662372629</v>
      </c>
      <c r="N42">
        <f t="shared" si="16"/>
        <v>0</v>
      </c>
    </row>
    <row r="43" spans="8:14" ht="12.75">
      <c r="H43">
        <f t="shared" si="10"/>
        <v>0.4000000000000002</v>
      </c>
      <c r="I43">
        <f t="shared" si="11"/>
        <v>285.6733722907838</v>
      </c>
      <c r="J43">
        <f t="shared" si="14"/>
        <v>285.6733722907838</v>
      </c>
      <c r="K43">
        <f t="shared" si="15"/>
        <v>260</v>
      </c>
      <c r="L43">
        <f t="shared" si="12"/>
        <v>263.3861933053679</v>
      </c>
      <c r="M43">
        <f t="shared" si="13"/>
        <v>14787.862439491462</v>
      </c>
      <c r="N43">
        <f t="shared" si="16"/>
        <v>0</v>
      </c>
    </row>
    <row r="44" spans="8:14" ht="12.75">
      <c r="H44">
        <f t="shared" si="10"/>
        <v>0.4100000000000002</v>
      </c>
      <c r="I44">
        <f t="shared" si="11"/>
        <v>286.0951295083094</v>
      </c>
      <c r="J44">
        <f t="shared" si="14"/>
        <v>286.0951295083094</v>
      </c>
      <c r="K44">
        <f t="shared" si="15"/>
        <v>260</v>
      </c>
      <c r="L44">
        <f t="shared" si="12"/>
        <v>263.441821037101</v>
      </c>
      <c r="M44">
        <f t="shared" si="13"/>
        <v>15030.794596786222</v>
      </c>
      <c r="N44">
        <f t="shared" si="16"/>
        <v>0</v>
      </c>
    </row>
    <row r="45" spans="8:14" ht="12.75">
      <c r="H45">
        <f t="shared" si="10"/>
        <v>0.4200000000000002</v>
      </c>
      <c r="I45">
        <f t="shared" si="11"/>
        <v>286.52381527221064</v>
      </c>
      <c r="J45">
        <f t="shared" si="14"/>
        <v>286.52381527221064</v>
      </c>
      <c r="K45">
        <f t="shared" si="15"/>
        <v>260</v>
      </c>
      <c r="L45">
        <f t="shared" si="12"/>
        <v>263.49836261050194</v>
      </c>
      <c r="M45">
        <f t="shared" si="13"/>
        <v>15277.717596793329</v>
      </c>
      <c r="N45">
        <f t="shared" si="16"/>
        <v>0</v>
      </c>
    </row>
    <row r="46" spans="8:14" ht="12.75">
      <c r="H46">
        <f t="shared" si="10"/>
        <v>0.4300000000000002</v>
      </c>
      <c r="I46">
        <f t="shared" si="11"/>
        <v>286.9595434033135</v>
      </c>
      <c r="J46">
        <f t="shared" si="14"/>
        <v>286.9595434033135</v>
      </c>
      <c r="K46">
        <f t="shared" si="15"/>
        <v>260</v>
      </c>
      <c r="L46">
        <f t="shared" si="12"/>
        <v>263.55583303798574</v>
      </c>
      <c r="M46">
        <f t="shared" si="13"/>
        <v>15528.69700030857</v>
      </c>
      <c r="N46">
        <f t="shared" si="16"/>
        <v>0</v>
      </c>
    </row>
    <row r="47" spans="8:14" ht="12.75">
      <c r="H47">
        <f t="shared" si="10"/>
        <v>0.4400000000000002</v>
      </c>
      <c r="I47">
        <f t="shared" si="11"/>
        <v>287.4024295922706</v>
      </c>
      <c r="J47">
        <f t="shared" si="14"/>
        <v>287.4024295922706</v>
      </c>
      <c r="K47">
        <f t="shared" si="15"/>
        <v>260</v>
      </c>
      <c r="L47">
        <f t="shared" si="12"/>
        <v>263.61424757858833</v>
      </c>
      <c r="M47">
        <f t="shared" si="13"/>
        <v>15783.79944514787</v>
      </c>
      <c r="N47">
        <f t="shared" si="16"/>
        <v>0</v>
      </c>
    </row>
    <row r="48" spans="8:14" ht="12.75">
      <c r="H48">
        <f t="shared" si="10"/>
        <v>0.45000000000000023</v>
      </c>
      <c r="I48">
        <f t="shared" si="11"/>
        <v>287.8525914302784</v>
      </c>
      <c r="J48">
        <f t="shared" si="14"/>
        <v>287.8525914302784</v>
      </c>
      <c r="K48">
        <f t="shared" si="15"/>
        <v>260</v>
      </c>
      <c r="L48">
        <f t="shared" si="12"/>
        <v>263.67362174201844</v>
      </c>
      <c r="M48">
        <f t="shared" si="13"/>
        <v>16043.092663840347</v>
      </c>
      <c r="N48">
        <f t="shared" si="16"/>
        <v>0</v>
      </c>
    </row>
    <row r="49" spans="8:14" ht="12.75">
      <c r="H49">
        <f t="shared" si="10"/>
        <v>0.46000000000000024</v>
      </c>
      <c r="I49">
        <f t="shared" si="11"/>
        <v>288.3101484402988</v>
      </c>
      <c r="J49">
        <f t="shared" si="14"/>
        <v>288.3101484402988</v>
      </c>
      <c r="K49">
        <f t="shared" si="15"/>
        <v>260</v>
      </c>
      <c r="L49">
        <f t="shared" si="12"/>
        <v>263.733971292775</v>
      </c>
      <c r="M49">
        <f t="shared" si="13"/>
        <v>16306.64550161211</v>
      </c>
      <c r="N49">
        <f t="shared" si="16"/>
        <v>0</v>
      </c>
    </row>
    <row r="50" spans="8:14" ht="12.75">
      <c r="H50">
        <f t="shared" si="10"/>
        <v>0.47000000000000025</v>
      </c>
      <c r="I50">
        <f t="shared" si="11"/>
        <v>288.77522210879397</v>
      </c>
      <c r="J50">
        <f t="shared" si="14"/>
        <v>288.77522210879397</v>
      </c>
      <c r="K50">
        <f t="shared" si="15"/>
        <v>260</v>
      </c>
      <c r="L50">
        <f t="shared" si="12"/>
        <v>263.79531225433334</v>
      </c>
      <c r="M50">
        <f t="shared" si="13"/>
        <v>16574.527934665326</v>
      </c>
      <c r="N50">
        <f t="shared" si="16"/>
        <v>0</v>
      </c>
    </row>
    <row r="51" spans="8:14" ht="12.75">
      <c r="H51">
        <f t="shared" si="10"/>
        <v>0.48000000000000026</v>
      </c>
      <c r="I51">
        <f t="shared" si="11"/>
        <v>289.24793591798226</v>
      </c>
      <c r="J51">
        <f t="shared" si="14"/>
        <v>289.24793591798226</v>
      </c>
      <c r="K51">
        <f t="shared" si="15"/>
        <v>260</v>
      </c>
      <c r="L51">
        <f t="shared" si="12"/>
        <v>263.8576609133992</v>
      </c>
      <c r="M51">
        <f t="shared" si="13"/>
        <v>16846.811088757782</v>
      </c>
      <c r="N51">
        <f t="shared" si="16"/>
        <v>0</v>
      </c>
    </row>
    <row r="52" spans="8:14" ht="12.75">
      <c r="H52">
        <f t="shared" si="10"/>
        <v>0.49000000000000027</v>
      </c>
      <c r="I52">
        <f t="shared" si="11"/>
        <v>289.7284153786242</v>
      </c>
      <c r="J52">
        <f t="shared" si="14"/>
        <v>289.7284153786242</v>
      </c>
      <c r="K52">
        <f t="shared" si="15"/>
        <v>260</v>
      </c>
      <c r="L52">
        <f t="shared" si="12"/>
        <v>263.9210338242332</v>
      </c>
      <c r="M52">
        <f t="shared" si="13"/>
        <v>17123.56725808755</v>
      </c>
      <c r="N52">
        <f t="shared" si="16"/>
        <v>0</v>
      </c>
    </row>
    <row r="53" spans="8:14" ht="12.75">
      <c r="H53">
        <f t="shared" si="10"/>
        <v>0.5000000000000002</v>
      </c>
      <c r="I53">
        <f t="shared" si="11"/>
        <v>290.2167880633469</v>
      </c>
      <c r="J53">
        <f aca="true" t="shared" si="17" ref="J53:J68">IF(I53&gt;$E$7,$E$7,I53)</f>
        <v>290.2167880633469</v>
      </c>
      <c r="K53">
        <f aca="true" t="shared" si="18" ref="K53:K68">IF(L53&gt;$E$8,$E$8,L53)</f>
        <v>260</v>
      </c>
      <c r="L53">
        <f t="shared" si="12"/>
        <v>263.9854478130463</v>
      </c>
      <c r="M53">
        <f t="shared" si="13"/>
        <v>17404.869924487804</v>
      </c>
      <c r="N53">
        <f aca="true" t="shared" si="19" ref="N53:N68">IF(I53&gt;$E$7,M53,0)</f>
        <v>0</v>
      </c>
    </row>
    <row r="54" spans="8:14" ht="12.75">
      <c r="H54">
        <f t="shared" si="10"/>
        <v>0.5100000000000002</v>
      </c>
      <c r="I54">
        <f t="shared" si="11"/>
        <v>290.71318364051587</v>
      </c>
      <c r="J54">
        <f t="shared" si="17"/>
        <v>290.71318364051587</v>
      </c>
      <c r="K54">
        <f t="shared" si="18"/>
        <v>260</v>
      </c>
      <c r="L54">
        <f t="shared" si="12"/>
        <v>264.050919982467</v>
      </c>
      <c r="M54">
        <f t="shared" si="13"/>
        <v>17690.79377693714</v>
      </c>
      <c r="N54">
        <f t="shared" si="19"/>
        <v>0</v>
      </c>
    </row>
    <row r="55" spans="8:14" ht="12.75">
      <c r="H55">
        <f t="shared" si="10"/>
        <v>0.5200000000000002</v>
      </c>
      <c r="I55">
        <f t="shared" si="11"/>
        <v>291.21773390866383</v>
      </c>
      <c r="J55">
        <f t="shared" si="17"/>
        <v>291.21773390866383</v>
      </c>
      <c r="K55">
        <f t="shared" si="18"/>
        <v>260</v>
      </c>
      <c r="L55">
        <f t="shared" si="12"/>
        <v>264.11746771608273</v>
      </c>
      <c r="M55">
        <f t="shared" si="13"/>
        <v>17981.414731390367</v>
      </c>
      <c r="N55">
        <f t="shared" si="19"/>
        <v>0</v>
      </c>
    </row>
    <row r="56" spans="8:14" ht="12.75">
      <c r="H56">
        <f t="shared" si="10"/>
        <v>0.5300000000000002</v>
      </c>
      <c r="I56">
        <f t="shared" si="11"/>
        <v>291.7305728314842</v>
      </c>
      <c r="J56">
        <f t="shared" si="17"/>
        <v>291.7305728314842</v>
      </c>
      <c r="K56">
        <f t="shared" si="18"/>
        <v>260</v>
      </c>
      <c r="L56">
        <f t="shared" si="12"/>
        <v>264.1851086830549</v>
      </c>
      <c r="M56">
        <f t="shared" si="13"/>
        <v>18276.809950934905</v>
      </c>
      <c r="N56">
        <f t="shared" si="19"/>
        <v>0</v>
      </c>
    </row>
    <row r="57" spans="8:14" ht="12.75">
      <c r="H57">
        <f t="shared" si="10"/>
        <v>0.5400000000000003</v>
      </c>
      <c r="I57">
        <f t="shared" si="11"/>
        <v>292.25183657340034</v>
      </c>
      <c r="J57">
        <f t="shared" si="17"/>
        <v>292.25183657340034</v>
      </c>
      <c r="K57">
        <f t="shared" si="18"/>
        <v>260</v>
      </c>
      <c r="L57">
        <f t="shared" si="12"/>
        <v>264.2538608428108</v>
      </c>
      <c r="M57">
        <f t="shared" si="13"/>
        <v>18577.057866278596</v>
      </c>
      <c r="N57">
        <f t="shared" si="19"/>
        <v>0</v>
      </c>
    </row>
    <row r="58" spans="8:14" ht="12.75">
      <c r="H58">
        <f t="shared" si="10"/>
        <v>0.5500000000000003</v>
      </c>
      <c r="I58">
        <f t="shared" si="11"/>
        <v>292.78166353571845</v>
      </c>
      <c r="J58">
        <f t="shared" si="17"/>
        <v>292.78166353571845</v>
      </c>
      <c r="K58">
        <f t="shared" si="18"/>
        <v>260</v>
      </c>
      <c r="L58">
        <f t="shared" si="12"/>
        <v>264.3237424498114</v>
      </c>
      <c r="M58">
        <f t="shared" si="13"/>
        <v>18882.238196573828</v>
      </c>
      <c r="N58">
        <f t="shared" si="19"/>
        <v>0</v>
      </c>
    </row>
    <row r="59" spans="8:14" ht="12.75">
      <c r="H59">
        <f t="shared" si="10"/>
        <v>0.5600000000000003</v>
      </c>
      <c r="I59">
        <f t="shared" si="11"/>
        <v>293.3201943933747</v>
      </c>
      <c r="J59">
        <f t="shared" si="17"/>
        <v>293.3201943933747</v>
      </c>
      <c r="K59">
        <f t="shared" si="18"/>
        <v>260</v>
      </c>
      <c r="L59">
        <f t="shared" si="12"/>
        <v>264.39477205839864</v>
      </c>
      <c r="M59">
        <f t="shared" si="13"/>
        <v>19192.43197058384</v>
      </c>
      <c r="N59">
        <f t="shared" si="19"/>
        <v>0</v>
      </c>
    </row>
    <row r="60" spans="8:14" ht="12.75">
      <c r="H60">
        <f t="shared" si="10"/>
        <v>0.5700000000000003</v>
      </c>
      <c r="I60">
        <f t="shared" si="11"/>
        <v>293.8675721322862</v>
      </c>
      <c r="J60">
        <f t="shared" si="17"/>
        <v>293.8675721322862</v>
      </c>
      <c r="K60">
        <f t="shared" si="18"/>
        <v>260</v>
      </c>
      <c r="L60">
        <f t="shared" si="12"/>
        <v>264.4669685277217</v>
      </c>
      <c r="M60">
        <f t="shared" si="13"/>
        <v>19507.721548196867</v>
      </c>
      <c r="N60">
        <f t="shared" si="19"/>
        <v>0</v>
      </c>
    </row>
    <row r="61" spans="8:14" ht="12.75">
      <c r="H61">
        <f t="shared" si="10"/>
        <v>0.5800000000000003</v>
      </c>
      <c r="I61">
        <f t="shared" si="11"/>
        <v>294.423942087315</v>
      </c>
      <c r="J61">
        <f t="shared" si="17"/>
        <v>294.423942087315</v>
      </c>
      <c r="K61">
        <f t="shared" si="18"/>
        <v>260</v>
      </c>
      <c r="L61">
        <f t="shared" si="12"/>
        <v>264.5403510267439</v>
      </c>
      <c r="M61">
        <f t="shared" si="13"/>
        <v>19828.190642293455</v>
      </c>
      <c r="N61">
        <f t="shared" si="19"/>
        <v>0</v>
      </c>
    </row>
    <row r="62" spans="8:14" ht="12.75">
      <c r="H62">
        <f t="shared" si="10"/>
        <v>0.5900000000000003</v>
      </c>
      <c r="I62">
        <f t="shared" si="11"/>
        <v>294.98945198085636</v>
      </c>
      <c r="J62">
        <f t="shared" si="17"/>
        <v>294.98945198085636</v>
      </c>
      <c r="K62">
        <f t="shared" si="18"/>
        <v>260</v>
      </c>
      <c r="L62">
        <f t="shared" si="12"/>
        <v>264.614939039333</v>
      </c>
      <c r="M62">
        <f t="shared" si="13"/>
        <v>20153.924340973263</v>
      </c>
      <c r="N62">
        <f t="shared" si="19"/>
        <v>0</v>
      </c>
    </row>
    <row r="63" spans="8:14" ht="12.75">
      <c r="H63">
        <f t="shared" si="10"/>
        <v>0.6000000000000003</v>
      </c>
      <c r="I63">
        <f t="shared" si="11"/>
        <v>295.5642519620606</v>
      </c>
      <c r="J63">
        <f t="shared" si="17"/>
        <v>295.5642519620606</v>
      </c>
      <c r="K63">
        <f t="shared" si="18"/>
        <v>260</v>
      </c>
      <c r="L63">
        <f t="shared" si="12"/>
        <v>264.6907523694337</v>
      </c>
      <c r="M63">
        <f t="shared" si="13"/>
        <v>20485.00913014691</v>
      </c>
      <c r="N63">
        <f t="shared" si="19"/>
        <v>0</v>
      </c>
    </row>
    <row r="64" spans="8:14" ht="12.75">
      <c r="H64">
        <f t="shared" si="10"/>
        <v>0.6100000000000003</v>
      </c>
      <c r="I64">
        <f t="shared" si="11"/>
        <v>296.14849464669936</v>
      </c>
      <c r="J64">
        <f t="shared" si="17"/>
        <v>296.14849464669936</v>
      </c>
      <c r="K64">
        <f t="shared" si="18"/>
        <v>260</v>
      </c>
      <c r="L64">
        <f t="shared" si="12"/>
        <v>264.7678111463262</v>
      </c>
      <c r="M64">
        <f t="shared" si="13"/>
        <v>20821.532916498832</v>
      </c>
      <c r="N64">
        <f t="shared" si="19"/>
        <v>0</v>
      </c>
    </row>
    <row r="65" spans="8:14" ht="12.75">
      <c r="H65">
        <f t="shared" si="10"/>
        <v>0.6200000000000003</v>
      </c>
      <c r="I65">
        <f t="shared" si="11"/>
        <v>296.74233515768685</v>
      </c>
      <c r="J65">
        <f t="shared" si="17"/>
        <v>296.74233515768685</v>
      </c>
      <c r="K65">
        <f t="shared" si="18"/>
        <v>260</v>
      </c>
      <c r="L65">
        <f t="shared" si="12"/>
        <v>264.84613582997065</v>
      </c>
      <c r="M65">
        <f t="shared" si="13"/>
        <v>21163.585050827627</v>
      </c>
      <c r="N65">
        <f t="shared" si="19"/>
        <v>0</v>
      </c>
    </row>
    <row r="66" spans="8:14" ht="12.75">
      <c r="H66">
        <f t="shared" si="10"/>
        <v>0.6300000000000003</v>
      </c>
      <c r="I66">
        <f t="shared" si="11"/>
        <v>297.3459311662666</v>
      </c>
      <c r="J66">
        <f t="shared" si="17"/>
        <v>297.3459311662666</v>
      </c>
      <c r="K66">
        <f t="shared" si="18"/>
        <v>260</v>
      </c>
      <c r="L66">
        <f t="shared" si="12"/>
        <v>264.9257472164395</v>
      </c>
      <c r="M66">
        <f t="shared" si="13"/>
        <v>21511.256351769567</v>
      </c>
      <c r="N66">
        <f t="shared" si="19"/>
        <v>0</v>
      </c>
    </row>
    <row r="67" spans="8:14" ht="12.75">
      <c r="H67">
        <f t="shared" si="10"/>
        <v>0.6400000000000003</v>
      </c>
      <c r="I67">
        <f t="shared" si="11"/>
        <v>297.95944293387504</v>
      </c>
      <c r="J67">
        <f t="shared" si="17"/>
        <v>297.95944293387504</v>
      </c>
      <c r="K67">
        <f t="shared" si="18"/>
        <v>260</v>
      </c>
      <c r="L67">
        <f t="shared" si="12"/>
        <v>265.006666443439</v>
      </c>
      <c r="M67">
        <f t="shared" si="13"/>
        <v>21864.639129912022</v>
      </c>
      <c r="N67">
        <f t="shared" si="19"/>
        <v>0</v>
      </c>
    </row>
    <row r="68" spans="8:14" ht="12.75">
      <c r="H68">
        <f aca="true" t="shared" si="20" ref="H68:H103">H67+1/$B$2</f>
        <v>0.6500000000000004</v>
      </c>
      <c r="I68">
        <f aca="true" t="shared" si="21" ref="I68:I103">J67+$B$4*(J67-K67)</f>
        <v>298.5830333546925</v>
      </c>
      <c r="J68">
        <f t="shared" si="17"/>
        <v>298.5830333546925</v>
      </c>
      <c r="K68">
        <f t="shared" si="18"/>
        <v>260</v>
      </c>
      <c r="L68">
        <f aca="true" t="shared" si="22" ref="L68:L103">K67+$B$5*(J67-K67)</f>
        <v>265.0889149959216</v>
      </c>
      <c r="M68">
        <f aca="true" t="shared" si="23" ref="M68:M103">$B$6*(J68-K68)</f>
        <v>22223.827212302866</v>
      </c>
      <c r="N68">
        <f t="shared" si="19"/>
        <v>0</v>
      </c>
    </row>
    <row r="69" spans="8:14" ht="12.75">
      <c r="H69">
        <f t="shared" si="20"/>
        <v>0.6600000000000004</v>
      </c>
      <c r="I69">
        <f t="shared" si="21"/>
        <v>299.21686799889363</v>
      </c>
      <c r="J69">
        <f aca="true" t="shared" si="24" ref="J69:J84">IF(I69&gt;$E$7,$E$7,I69)</f>
        <v>299.21686799889363</v>
      </c>
      <c r="K69">
        <f aca="true" t="shared" si="25" ref="K69:K84">IF(L69&gt;$E$8,$E$8,L69)</f>
        <v>260</v>
      </c>
      <c r="L69">
        <f t="shared" si="22"/>
        <v>265.17251471179037</v>
      </c>
      <c r="M69">
        <f t="shared" si="23"/>
        <v>22588.915967362733</v>
      </c>
      <c r="N69">
        <f aca="true" t="shared" si="26" ref="N69:N84">IF(I69&gt;$E$7,M69,0)</f>
        <v>0</v>
      </c>
    </row>
    <row r="70" spans="8:14" ht="12.75">
      <c r="H70">
        <f t="shared" si="20"/>
        <v>0.6700000000000004</v>
      </c>
      <c r="I70">
        <f t="shared" si="21"/>
        <v>299.8611151566081</v>
      </c>
      <c r="J70">
        <f t="shared" si="24"/>
        <v>299.8611151566081</v>
      </c>
      <c r="K70">
        <f t="shared" si="25"/>
        <v>260</v>
      </c>
      <c r="L70">
        <f t="shared" si="22"/>
        <v>265.25748778769747</v>
      </c>
      <c r="M70">
        <f t="shared" si="23"/>
        <v>22960.002330206262</v>
      </c>
      <c r="N70">
        <f t="shared" si="26"/>
        <v>0</v>
      </c>
    </row>
    <row r="71" spans="8:14" ht="12.75">
      <c r="H71">
        <f t="shared" si="20"/>
        <v>0.6800000000000004</v>
      </c>
      <c r="I71">
        <f t="shared" si="21"/>
        <v>300.51594588260326</v>
      </c>
      <c r="J71">
        <f t="shared" si="24"/>
        <v>300.51594588260326</v>
      </c>
      <c r="K71">
        <f t="shared" si="25"/>
        <v>260</v>
      </c>
      <c r="L71">
        <f t="shared" si="22"/>
        <v>265.3438567849371</v>
      </c>
      <c r="M71">
        <f t="shared" si="23"/>
        <v>23337.18482837948</v>
      </c>
      <c r="N71">
        <f t="shared" si="26"/>
        <v>0</v>
      </c>
    </row>
    <row r="72" spans="8:14" ht="12.75">
      <c r="H72">
        <f t="shared" si="20"/>
        <v>0.6900000000000004</v>
      </c>
      <c r="I72">
        <f t="shared" si="21"/>
        <v>301.1815340417014</v>
      </c>
      <c r="J72">
        <f t="shared" si="24"/>
        <v>301.1815340417014</v>
      </c>
      <c r="K72">
        <f t="shared" si="25"/>
        <v>260</v>
      </c>
      <c r="L72">
        <f t="shared" si="22"/>
        <v>265.43164463543616</v>
      </c>
      <c r="M72">
        <f t="shared" si="23"/>
        <v>23720.563608020013</v>
      </c>
      <c r="N72">
        <f t="shared" si="26"/>
        <v>0</v>
      </c>
    </row>
    <row r="73" spans="8:14" ht="12.75">
      <c r="H73">
        <f t="shared" si="20"/>
        <v>0.7000000000000004</v>
      </c>
      <c r="I73">
        <f t="shared" si="21"/>
        <v>301.8580563549426</v>
      </c>
      <c r="J73">
        <f t="shared" si="24"/>
        <v>301.8580563549426</v>
      </c>
      <c r="K73">
        <f t="shared" si="25"/>
        <v>260</v>
      </c>
      <c r="L73">
        <f t="shared" si="22"/>
        <v>265.52087464784285</v>
      </c>
      <c r="M73">
        <f t="shared" si="23"/>
        <v>24110.24046044695</v>
      </c>
      <c r="N73">
        <f t="shared" si="26"/>
        <v>0</v>
      </c>
    </row>
    <row r="74" spans="8:14" ht="12.75">
      <c r="H74">
        <f t="shared" si="20"/>
        <v>0.7100000000000004</v>
      </c>
      <c r="I74">
        <f t="shared" si="21"/>
        <v>302.54569244650617</v>
      </c>
      <c r="J74">
        <f t="shared" si="24"/>
        <v>302.54569244650617</v>
      </c>
      <c r="K74">
        <f t="shared" si="25"/>
        <v>260</v>
      </c>
      <c r="L74">
        <f t="shared" si="22"/>
        <v>265.61157051371544</v>
      </c>
      <c r="M74">
        <f t="shared" si="23"/>
        <v>24506.31884918755</v>
      </c>
      <c r="N74">
        <f t="shared" si="26"/>
        <v>0</v>
      </c>
    </row>
    <row r="75" spans="8:14" ht="12.75">
      <c r="H75">
        <f t="shared" si="20"/>
        <v>0.7200000000000004</v>
      </c>
      <c r="I75">
        <f t="shared" si="21"/>
        <v>303.2446248914028</v>
      </c>
      <c r="J75">
        <f t="shared" si="24"/>
        <v>303.2446248914028</v>
      </c>
      <c r="K75">
        <f t="shared" si="25"/>
        <v>260</v>
      </c>
      <c r="L75">
        <f t="shared" si="22"/>
        <v>265.70375631381245</v>
      </c>
      <c r="M75">
        <f t="shared" si="23"/>
        <v>24908.90393744801</v>
      </c>
      <c r="N75">
        <f t="shared" si="26"/>
        <v>0</v>
      </c>
    </row>
    <row r="76" spans="8:14" ht="12.75">
      <c r="H76">
        <f t="shared" si="20"/>
        <v>0.7300000000000004</v>
      </c>
      <c r="I76">
        <f t="shared" si="21"/>
        <v>303.9550392639503</v>
      </c>
      <c r="J76">
        <f t="shared" si="24"/>
        <v>303.9550392639503</v>
      </c>
      <c r="K76">
        <f t="shared" si="25"/>
        <v>260</v>
      </c>
      <c r="L76">
        <f t="shared" si="22"/>
        <v>265.7974565244864</v>
      </c>
      <c r="M76">
        <f t="shared" si="23"/>
        <v>25318.10261603538</v>
      </c>
      <c r="N76">
        <f t="shared" si="26"/>
        <v>0</v>
      </c>
    </row>
    <row r="77" spans="8:14" ht="12.75">
      <c r="H77">
        <f t="shared" si="20"/>
        <v>0.7400000000000004</v>
      </c>
      <c r="I77">
        <f t="shared" si="21"/>
        <v>304.6771241870458</v>
      </c>
      <c r="J77">
        <f t="shared" si="24"/>
        <v>304.6771241870458</v>
      </c>
      <c r="K77">
        <f t="shared" si="25"/>
        <v>260</v>
      </c>
      <c r="L77">
        <f t="shared" si="22"/>
        <v>265.8926960241828</v>
      </c>
      <c r="M77">
        <f t="shared" si="23"/>
        <v>25734.023531738392</v>
      </c>
      <c r="N77">
        <f t="shared" si="26"/>
        <v>0</v>
      </c>
    </row>
    <row r="78" spans="8:14" ht="12.75">
      <c r="H78">
        <f t="shared" si="20"/>
        <v>0.7500000000000004</v>
      </c>
      <c r="I78">
        <f t="shared" si="21"/>
        <v>305.4110713822469</v>
      </c>
      <c r="J78">
        <f t="shared" si="24"/>
        <v>305.4110713822469</v>
      </c>
      <c r="K78">
        <f t="shared" si="25"/>
        <v>260</v>
      </c>
      <c r="L78">
        <f t="shared" si="22"/>
        <v>265.9895001000453</v>
      </c>
      <c r="M78">
        <f t="shared" si="23"/>
        <v>26156.777116174224</v>
      </c>
      <c r="N78">
        <f t="shared" si="26"/>
        <v>0</v>
      </c>
    </row>
    <row r="79" spans="8:14" ht="12.75">
      <c r="H79">
        <f t="shared" si="20"/>
        <v>0.7600000000000005</v>
      </c>
      <c r="I79">
        <f t="shared" si="21"/>
        <v>306.1570757206761</v>
      </c>
      <c r="J79">
        <f t="shared" si="24"/>
        <v>306.1570757206761</v>
      </c>
      <c r="K79">
        <f t="shared" si="25"/>
        <v>260</v>
      </c>
      <c r="L79">
        <f t="shared" si="22"/>
        <v>266.08789445463</v>
      </c>
      <c r="M79">
        <f t="shared" si="23"/>
        <v>26586.475615109444</v>
      </c>
      <c r="N79">
        <f t="shared" si="26"/>
        <v>0</v>
      </c>
    </row>
    <row r="80" spans="8:14" ht="12.75">
      <c r="H80">
        <f t="shared" si="20"/>
        <v>0.7700000000000005</v>
      </c>
      <c r="I80">
        <f t="shared" si="21"/>
        <v>306.9153352747612</v>
      </c>
      <c r="J80">
        <f t="shared" si="24"/>
        <v>306.9153352747612</v>
      </c>
      <c r="K80">
        <f t="shared" si="25"/>
        <v>260</v>
      </c>
      <c r="L80">
        <f t="shared" si="22"/>
        <v>266.18790521272956</v>
      </c>
      <c r="M80">
        <f t="shared" si="23"/>
        <v>27023.233118262462</v>
      </c>
      <c r="N80">
        <f t="shared" si="26"/>
        <v>0</v>
      </c>
    </row>
    <row r="81" spans="8:14" ht="12.75">
      <c r="H81">
        <f t="shared" si="20"/>
        <v>0.7800000000000005</v>
      </c>
      <c r="I81">
        <f t="shared" si="21"/>
        <v>307.68605137082574</v>
      </c>
      <c r="J81">
        <f t="shared" si="24"/>
        <v>307.68605137082574</v>
      </c>
      <c r="K81">
        <f t="shared" si="25"/>
        <v>260</v>
      </c>
      <c r="L81">
        <f t="shared" si="22"/>
        <v>266.2895589283098</v>
      </c>
      <c r="M81">
        <f t="shared" si="23"/>
        <v>27467.165589595625</v>
      </c>
      <c r="N81">
        <f t="shared" si="26"/>
        <v>0</v>
      </c>
    </row>
    <row r="82" spans="8:14" ht="12.75">
      <c r="H82">
        <f t="shared" si="20"/>
        <v>0.7900000000000005</v>
      </c>
      <c r="I82">
        <f t="shared" si="21"/>
        <v>308.4694286425433</v>
      </c>
      <c r="J82">
        <f t="shared" si="24"/>
        <v>308.4694286425433</v>
      </c>
      <c r="K82">
        <f t="shared" si="25"/>
        <v>260</v>
      </c>
      <c r="L82">
        <f t="shared" si="22"/>
        <v>266.3928825915599</v>
      </c>
      <c r="M82">
        <f t="shared" si="23"/>
        <v>27918.390898104928</v>
      </c>
      <c r="N82">
        <f t="shared" si="26"/>
        <v>0</v>
      </c>
    </row>
    <row r="83" spans="8:14" ht="12.75">
      <c r="H83">
        <f t="shared" si="20"/>
        <v>0.8000000000000005</v>
      </c>
      <c r="I83">
        <f t="shared" si="21"/>
        <v>309.26567508527</v>
      </c>
      <c r="J83">
        <f t="shared" si="24"/>
        <v>309.26567508527</v>
      </c>
      <c r="K83">
        <f t="shared" si="25"/>
        <v>260</v>
      </c>
      <c r="L83">
        <f t="shared" si="22"/>
        <v>266.4979036360587</v>
      </c>
      <c r="M83">
        <f t="shared" si="23"/>
        <v>28377.028849115522</v>
      </c>
      <c r="N83">
        <f t="shared" si="26"/>
        <v>0</v>
      </c>
    </row>
    <row r="84" spans="8:14" ht="12.75">
      <c r="H84">
        <f t="shared" si="20"/>
        <v>0.8100000000000005</v>
      </c>
      <c r="I84">
        <f t="shared" si="21"/>
        <v>310.0750021112697</v>
      </c>
      <c r="J84">
        <f t="shared" si="24"/>
        <v>310.0750021112697</v>
      </c>
      <c r="K84">
        <f t="shared" si="25"/>
        <v>260</v>
      </c>
      <c r="L84">
        <f t="shared" si="22"/>
        <v>266.60464994605854</v>
      </c>
      <c r="M84">
        <f t="shared" si="23"/>
        <v>28843.201216091362</v>
      </c>
      <c r="N84">
        <f t="shared" si="26"/>
        <v>0</v>
      </c>
    </row>
    <row r="85" spans="8:14" ht="12.75">
      <c r="H85">
        <f t="shared" si="20"/>
        <v>0.8200000000000005</v>
      </c>
      <c r="I85">
        <f t="shared" si="21"/>
        <v>310.8976246058463</v>
      </c>
      <c r="J85">
        <f aca="true" t="shared" si="27" ref="J85:J100">IF(I85&gt;$E$7,$E$7,I85)</f>
        <v>310.8976246058463</v>
      </c>
      <c r="K85">
        <f aca="true" t="shared" si="28" ref="K85:K100">IF(L85&gt;$E$8,$E$8,L85)</f>
        <v>260</v>
      </c>
      <c r="L85">
        <f t="shared" si="22"/>
        <v>266.713149863889</v>
      </c>
      <c r="M85">
        <f t="shared" si="23"/>
        <v>29317.03177296748</v>
      </c>
      <c r="N85">
        <f aca="true" t="shared" si="29" ref="N85:N100">IF(I85&gt;$E$7,M85,0)</f>
        <v>0</v>
      </c>
    </row>
    <row r="86" spans="8:14" ht="12.75">
      <c r="H86">
        <f t="shared" si="20"/>
        <v>0.8300000000000005</v>
      </c>
      <c r="I86">
        <f t="shared" si="21"/>
        <v>311.733760984398</v>
      </c>
      <c r="J86">
        <f t="shared" si="27"/>
        <v>311</v>
      </c>
      <c r="K86">
        <f t="shared" si="28"/>
        <v>260</v>
      </c>
      <c r="L86">
        <f t="shared" si="22"/>
        <v>266.82343219748185</v>
      </c>
      <c r="M86">
        <f t="shared" si="23"/>
        <v>29376</v>
      </c>
      <c r="N86">
        <f t="shared" si="29"/>
        <v>29376</v>
      </c>
    </row>
    <row r="87" spans="8:14" ht="12.75">
      <c r="H87">
        <f t="shared" si="20"/>
        <v>0.8400000000000005</v>
      </c>
      <c r="I87">
        <f t="shared" si="21"/>
        <v>311.8378181818182</v>
      </c>
      <c r="J87">
        <f t="shared" si="27"/>
        <v>311</v>
      </c>
      <c r="K87">
        <f t="shared" si="28"/>
        <v>260</v>
      </c>
      <c r="L87">
        <f t="shared" si="22"/>
        <v>266.8371568372093</v>
      </c>
      <c r="M87">
        <f t="shared" si="23"/>
        <v>29376</v>
      </c>
      <c r="N87">
        <f t="shared" si="29"/>
        <v>29376</v>
      </c>
    </row>
    <row r="88" spans="8:14" ht="12.75">
      <c r="H88">
        <f t="shared" si="20"/>
        <v>0.8500000000000005</v>
      </c>
      <c r="I88">
        <f t="shared" si="21"/>
        <v>311.8378181818182</v>
      </c>
      <c r="J88">
        <f t="shared" si="27"/>
        <v>311</v>
      </c>
      <c r="K88">
        <f t="shared" si="28"/>
        <v>260</v>
      </c>
      <c r="L88">
        <f t="shared" si="22"/>
        <v>266.8371568372093</v>
      </c>
      <c r="M88">
        <f t="shared" si="23"/>
        <v>29376</v>
      </c>
      <c r="N88">
        <f t="shared" si="29"/>
        <v>29376</v>
      </c>
    </row>
    <row r="89" spans="8:14" ht="12.75">
      <c r="H89">
        <f t="shared" si="20"/>
        <v>0.8600000000000005</v>
      </c>
      <c r="I89">
        <f t="shared" si="21"/>
        <v>311.8378181818182</v>
      </c>
      <c r="J89">
        <f t="shared" si="27"/>
        <v>311</v>
      </c>
      <c r="K89">
        <f t="shared" si="28"/>
        <v>260</v>
      </c>
      <c r="L89">
        <f t="shared" si="22"/>
        <v>266.8371568372093</v>
      </c>
      <c r="M89">
        <f t="shared" si="23"/>
        <v>29376</v>
      </c>
      <c r="N89">
        <f t="shared" si="29"/>
        <v>29376</v>
      </c>
    </row>
    <row r="90" spans="8:14" ht="12.75">
      <c r="H90">
        <f t="shared" si="20"/>
        <v>0.8700000000000006</v>
      </c>
      <c r="I90">
        <f t="shared" si="21"/>
        <v>311.8378181818182</v>
      </c>
      <c r="J90">
        <f t="shared" si="27"/>
        <v>311</v>
      </c>
      <c r="K90">
        <f t="shared" si="28"/>
        <v>260</v>
      </c>
      <c r="L90">
        <f t="shared" si="22"/>
        <v>266.8371568372093</v>
      </c>
      <c r="M90">
        <f t="shared" si="23"/>
        <v>29376</v>
      </c>
      <c r="N90">
        <f t="shared" si="29"/>
        <v>29376</v>
      </c>
    </row>
    <row r="91" spans="8:14" ht="12.75">
      <c r="H91">
        <f t="shared" si="20"/>
        <v>0.8800000000000006</v>
      </c>
      <c r="I91">
        <f t="shared" si="21"/>
        <v>311.8378181818182</v>
      </c>
      <c r="J91">
        <f t="shared" si="27"/>
        <v>311</v>
      </c>
      <c r="K91">
        <f t="shared" si="28"/>
        <v>260</v>
      </c>
      <c r="L91">
        <f t="shared" si="22"/>
        <v>266.8371568372093</v>
      </c>
      <c r="M91">
        <f t="shared" si="23"/>
        <v>29376</v>
      </c>
      <c r="N91">
        <f t="shared" si="29"/>
        <v>29376</v>
      </c>
    </row>
    <row r="92" spans="8:14" ht="12.75">
      <c r="H92">
        <f t="shared" si="20"/>
        <v>0.8900000000000006</v>
      </c>
      <c r="I92">
        <f t="shared" si="21"/>
        <v>311.8378181818182</v>
      </c>
      <c r="J92">
        <f t="shared" si="27"/>
        <v>311</v>
      </c>
      <c r="K92">
        <f t="shared" si="28"/>
        <v>260</v>
      </c>
      <c r="L92">
        <f t="shared" si="22"/>
        <v>266.8371568372093</v>
      </c>
      <c r="M92">
        <f t="shared" si="23"/>
        <v>29376</v>
      </c>
      <c r="N92">
        <f t="shared" si="29"/>
        <v>29376</v>
      </c>
    </row>
    <row r="93" spans="8:14" ht="12.75">
      <c r="H93">
        <f t="shared" si="20"/>
        <v>0.9000000000000006</v>
      </c>
      <c r="I93">
        <f t="shared" si="21"/>
        <v>311.8378181818182</v>
      </c>
      <c r="J93">
        <f t="shared" si="27"/>
        <v>311</v>
      </c>
      <c r="K93">
        <f t="shared" si="28"/>
        <v>260</v>
      </c>
      <c r="L93">
        <f t="shared" si="22"/>
        <v>266.8371568372093</v>
      </c>
      <c r="M93">
        <f t="shared" si="23"/>
        <v>29376</v>
      </c>
      <c r="N93">
        <f t="shared" si="29"/>
        <v>29376</v>
      </c>
    </row>
    <row r="94" spans="8:14" ht="12.75">
      <c r="H94">
        <f t="shared" si="20"/>
        <v>0.9100000000000006</v>
      </c>
      <c r="I94">
        <f t="shared" si="21"/>
        <v>311.8378181818182</v>
      </c>
      <c r="J94">
        <f t="shared" si="27"/>
        <v>311</v>
      </c>
      <c r="K94">
        <f t="shared" si="28"/>
        <v>260</v>
      </c>
      <c r="L94">
        <f t="shared" si="22"/>
        <v>266.8371568372093</v>
      </c>
      <c r="M94">
        <f t="shared" si="23"/>
        <v>29376</v>
      </c>
      <c r="N94">
        <f t="shared" si="29"/>
        <v>29376</v>
      </c>
    </row>
    <row r="95" spans="8:14" ht="12.75">
      <c r="H95">
        <f t="shared" si="20"/>
        <v>0.9200000000000006</v>
      </c>
      <c r="I95">
        <f t="shared" si="21"/>
        <v>311.8378181818182</v>
      </c>
      <c r="J95">
        <f t="shared" si="27"/>
        <v>311</v>
      </c>
      <c r="K95">
        <f t="shared" si="28"/>
        <v>260</v>
      </c>
      <c r="L95">
        <f t="shared" si="22"/>
        <v>266.8371568372093</v>
      </c>
      <c r="M95">
        <f t="shared" si="23"/>
        <v>29376</v>
      </c>
      <c r="N95">
        <f t="shared" si="29"/>
        <v>29376</v>
      </c>
    </row>
    <row r="96" spans="8:14" ht="12.75">
      <c r="H96">
        <f t="shared" si="20"/>
        <v>0.9300000000000006</v>
      </c>
      <c r="I96">
        <f t="shared" si="21"/>
        <v>311.8378181818182</v>
      </c>
      <c r="J96">
        <f t="shared" si="27"/>
        <v>311</v>
      </c>
      <c r="K96">
        <f t="shared" si="28"/>
        <v>260</v>
      </c>
      <c r="L96">
        <f t="shared" si="22"/>
        <v>266.8371568372093</v>
      </c>
      <c r="M96">
        <f t="shared" si="23"/>
        <v>29376</v>
      </c>
      <c r="N96">
        <f t="shared" si="29"/>
        <v>29376</v>
      </c>
    </row>
    <row r="97" spans="8:14" ht="12.75">
      <c r="H97">
        <f t="shared" si="20"/>
        <v>0.9400000000000006</v>
      </c>
      <c r="I97">
        <f t="shared" si="21"/>
        <v>311.8378181818182</v>
      </c>
      <c r="J97">
        <f t="shared" si="27"/>
        <v>311</v>
      </c>
      <c r="K97">
        <f t="shared" si="28"/>
        <v>260</v>
      </c>
      <c r="L97">
        <f t="shared" si="22"/>
        <v>266.8371568372093</v>
      </c>
      <c r="M97">
        <f t="shared" si="23"/>
        <v>29376</v>
      </c>
      <c r="N97">
        <f t="shared" si="29"/>
        <v>29376</v>
      </c>
    </row>
    <row r="98" spans="8:14" ht="12.75">
      <c r="H98">
        <f t="shared" si="20"/>
        <v>0.9500000000000006</v>
      </c>
      <c r="I98">
        <f t="shared" si="21"/>
        <v>311.8378181818182</v>
      </c>
      <c r="J98">
        <f t="shared" si="27"/>
        <v>311</v>
      </c>
      <c r="K98">
        <f t="shared" si="28"/>
        <v>260</v>
      </c>
      <c r="L98">
        <f t="shared" si="22"/>
        <v>266.8371568372093</v>
      </c>
      <c r="M98">
        <f t="shared" si="23"/>
        <v>29376</v>
      </c>
      <c r="N98">
        <f t="shared" si="29"/>
        <v>29376</v>
      </c>
    </row>
    <row r="99" spans="8:14" ht="12.75">
      <c r="H99">
        <f t="shared" si="20"/>
        <v>0.9600000000000006</v>
      </c>
      <c r="I99">
        <f t="shared" si="21"/>
        <v>311.8378181818182</v>
      </c>
      <c r="J99">
        <f t="shared" si="27"/>
        <v>311</v>
      </c>
      <c r="K99">
        <f t="shared" si="28"/>
        <v>260</v>
      </c>
      <c r="L99">
        <f t="shared" si="22"/>
        <v>266.8371568372093</v>
      </c>
      <c r="M99">
        <f t="shared" si="23"/>
        <v>29376</v>
      </c>
      <c r="N99">
        <f t="shared" si="29"/>
        <v>29376</v>
      </c>
    </row>
    <row r="100" spans="8:14" ht="12.75">
      <c r="H100">
        <f t="shared" si="20"/>
        <v>0.9700000000000006</v>
      </c>
      <c r="I100">
        <f t="shared" si="21"/>
        <v>311.8378181818182</v>
      </c>
      <c r="J100">
        <f t="shared" si="27"/>
        <v>311</v>
      </c>
      <c r="K100">
        <f t="shared" si="28"/>
        <v>260</v>
      </c>
      <c r="L100">
        <f t="shared" si="22"/>
        <v>266.8371568372093</v>
      </c>
      <c r="M100">
        <f t="shared" si="23"/>
        <v>29376</v>
      </c>
      <c r="N100">
        <f t="shared" si="29"/>
        <v>29376</v>
      </c>
    </row>
    <row r="101" spans="8:14" ht="12.75">
      <c r="H101">
        <f t="shared" si="20"/>
        <v>0.9800000000000006</v>
      </c>
      <c r="I101">
        <f t="shared" si="21"/>
        <v>311.8378181818182</v>
      </c>
      <c r="J101">
        <f>IF(I101&gt;$E$7,$E$7,I101)</f>
        <v>311</v>
      </c>
      <c r="K101">
        <f>IF(L101&gt;$E$8,$E$8,L101)</f>
        <v>260</v>
      </c>
      <c r="L101">
        <f t="shared" si="22"/>
        <v>266.8371568372093</v>
      </c>
      <c r="M101">
        <f t="shared" si="23"/>
        <v>29376</v>
      </c>
      <c r="N101">
        <f>IF(I101&gt;$E$7,M101,0)</f>
        <v>29376</v>
      </c>
    </row>
    <row r="102" spans="8:14" ht="12.75">
      <c r="H102">
        <f t="shared" si="20"/>
        <v>0.9900000000000007</v>
      </c>
      <c r="I102">
        <f t="shared" si="21"/>
        <v>311.8378181818182</v>
      </c>
      <c r="J102">
        <f>IF(I102&gt;$E$7,$E$7,I102)</f>
        <v>311</v>
      </c>
      <c r="K102">
        <f>IF(L102&gt;$E$8,$E$8,L102)</f>
        <v>260</v>
      </c>
      <c r="L102">
        <f t="shared" si="22"/>
        <v>266.8371568372093</v>
      </c>
      <c r="M102">
        <f t="shared" si="23"/>
        <v>29376</v>
      </c>
      <c r="N102">
        <f>IF(I102&gt;$E$7,M102,0)</f>
        <v>29376</v>
      </c>
    </row>
    <row r="103" spans="8:14" ht="12.75">
      <c r="H103">
        <f t="shared" si="20"/>
        <v>1.0000000000000007</v>
      </c>
      <c r="I103">
        <f t="shared" si="21"/>
        <v>311.8378181818182</v>
      </c>
      <c r="J103">
        <f>IF(I103&gt;$E$7,$E$7,I103)</f>
        <v>311</v>
      </c>
      <c r="K103">
        <f>IF(L103&gt;$E$8,$E$8,L103)</f>
        <v>260</v>
      </c>
      <c r="L103">
        <f t="shared" si="22"/>
        <v>266.8371568372093</v>
      </c>
      <c r="M103">
        <f t="shared" si="23"/>
        <v>29376</v>
      </c>
      <c r="N103">
        <f>IF(I103&gt;$E$7,M103,0)</f>
        <v>29376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977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2017-02-09T17:06:48Z</dcterms:created>
  <dcterms:modified xsi:type="dcterms:W3CDTF">2018-01-29T15:48:05Z</dcterms:modified>
  <cp:category/>
  <cp:version/>
  <cp:contentType/>
  <cp:contentStatus/>
</cp:coreProperties>
</file>