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85" yWindow="150" windowWidth="16260" windowHeight="9000"/>
  </bookViews>
  <sheets>
    <sheet name="Sheet1" sheetId="1" r:id="rId1"/>
    <sheet name="Sheet2" sheetId="2" r:id="rId2"/>
    <sheet name="Sheet3" sheetId="3" r:id="rId3"/>
  </sheets>
  <functionGroups/>
  <definedNames>
    <definedName name="dt">Sheet1!$B$10</definedName>
    <definedName name="Flux">Sheet1!#REF!</definedName>
    <definedName name="Flux_0">Sheet1!#REF!</definedName>
    <definedName name="gamma_I">Sheet1!$B$11</definedName>
    <definedName name="gamma_X">Sheet1!$B$13</definedName>
    <definedName name="lambda_I">Sheet1!$B$12</definedName>
    <definedName name="lambda_X">Sheet1!$B$14</definedName>
    <definedName name="sigma_aXe">Sheet1!$B$16</definedName>
    <definedName name="Sigma_f">Sheet1!$B$15</definedName>
  </definedNames>
  <calcPr calcId="125725"/>
</workbook>
</file>

<file path=xl/calcChain.xml><?xml version="1.0" encoding="utf-8"?>
<calcChain xmlns="http://schemas.openxmlformats.org/spreadsheetml/2006/main">
  <c r="F11" i="1"/>
  <c r="G11" s="1"/>
  <c r="E51" l="1"/>
  <c r="D12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E15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14"/>
  <c r="B14"/>
  <c r="B12"/>
  <c r="B15"/>
  <c r="B16"/>
  <c r="F12"/>
  <c r="E52" l="1"/>
  <c r="G12"/>
  <c r="F13"/>
  <c r="E53" l="1"/>
  <c r="F14"/>
  <c r="G13"/>
  <c r="E54" l="1"/>
  <c r="G14"/>
  <c r="F15"/>
  <c r="E55" l="1"/>
  <c r="G15"/>
  <c r="F16"/>
  <c r="E56" l="1"/>
  <c r="G16"/>
  <c r="F17"/>
  <c r="E57" l="1"/>
  <c r="F18"/>
  <c r="G17"/>
  <c r="E58" l="1"/>
  <c r="F19"/>
  <c r="G18"/>
  <c r="E59" l="1"/>
  <c r="F20"/>
  <c r="G19"/>
  <c r="E60" l="1"/>
  <c r="F21"/>
  <c r="G20"/>
  <c r="E61" l="1"/>
  <c r="F22"/>
  <c r="G21"/>
  <c r="E62" l="1"/>
  <c r="F23"/>
  <c r="G22"/>
  <c r="E63" l="1"/>
  <c r="F24"/>
  <c r="G23"/>
  <c r="E64" l="1"/>
  <c r="F25"/>
  <c r="G24"/>
  <c r="E65" l="1"/>
  <c r="F26"/>
  <c r="G25"/>
  <c r="E66" l="1"/>
  <c r="F27"/>
  <c r="G26"/>
  <c r="E67" l="1"/>
  <c r="G27"/>
  <c r="F28"/>
  <c r="E68" l="1"/>
  <c r="F29"/>
  <c r="G28"/>
  <c r="E69" l="1"/>
  <c r="G29"/>
  <c r="F30"/>
  <c r="E70" l="1"/>
  <c r="F31"/>
  <c r="G30"/>
  <c r="E71" l="1"/>
  <c r="F32"/>
  <c r="G31"/>
  <c r="E72" l="1"/>
  <c r="G32"/>
  <c r="F33"/>
  <c r="E73" l="1"/>
  <c r="F34"/>
  <c r="G33"/>
  <c r="E74" l="1"/>
  <c r="F35"/>
  <c r="G34"/>
  <c r="E75" l="1"/>
  <c r="F36"/>
  <c r="G35"/>
  <c r="E76" l="1"/>
  <c r="G36"/>
  <c r="F37"/>
  <c r="E77" l="1"/>
  <c r="F38"/>
  <c r="G37"/>
  <c r="E78" l="1"/>
  <c r="F39"/>
  <c r="G38"/>
  <c r="E79" l="1"/>
  <c r="G39"/>
  <c r="F40"/>
  <c r="E80" l="1"/>
  <c r="G40"/>
  <c r="F41"/>
  <c r="E81" l="1"/>
  <c r="F42"/>
  <c r="G41"/>
  <c r="E82" l="1"/>
  <c r="F43"/>
  <c r="G42"/>
  <c r="E83" l="1"/>
  <c r="F44"/>
  <c r="G43"/>
  <c r="E84" l="1"/>
  <c r="F45"/>
  <c r="G44"/>
  <c r="E85" l="1"/>
  <c r="F46"/>
  <c r="G45"/>
  <c r="E86" l="1"/>
  <c r="F47"/>
  <c r="G46"/>
  <c r="E87" l="1"/>
  <c r="F48"/>
  <c r="G47"/>
  <c r="E88" l="1"/>
  <c r="F49"/>
  <c r="G48"/>
  <c r="E89" l="1"/>
  <c r="F50"/>
  <c r="G49"/>
  <c r="E90" l="1"/>
  <c r="F51"/>
  <c r="G50"/>
  <c r="E91" l="1"/>
  <c r="F52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G51"/>
  <c r="E92" l="1"/>
  <c r="F92"/>
  <c r="G52"/>
  <c r="E93" l="1"/>
  <c r="F93"/>
  <c r="G53"/>
  <c r="E94" l="1"/>
  <c r="F94"/>
  <c r="G54"/>
  <c r="G55" l="1"/>
  <c r="G56" l="1"/>
  <c r="G57" l="1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 s="1"/>
  <c r="G92" s="1"/>
  <c r="G93" s="1"/>
  <c r="G94" s="1"/>
</calcChain>
</file>

<file path=xl/sharedStrings.xml><?xml version="1.0" encoding="utf-8"?>
<sst xmlns="http://schemas.openxmlformats.org/spreadsheetml/2006/main" count="32" uniqueCount="32">
  <si>
    <t>dt</t>
  </si>
  <si>
    <t>t</t>
  </si>
  <si>
    <t>Input</t>
  </si>
  <si>
    <t>Output</t>
  </si>
  <si>
    <t>Xenon</t>
  </si>
  <si>
    <t>gamma_I</t>
  </si>
  <si>
    <t>gamma_X</t>
  </si>
  <si>
    <t>lambda_I</t>
  </si>
  <si>
    <t>lambda_X</t>
  </si>
  <si>
    <t>Sigma_f</t>
  </si>
  <si>
    <t>sigma_aXe</t>
  </si>
  <si>
    <t>Flux</t>
  </si>
  <si>
    <t>Iodine</t>
  </si>
  <si>
    <t>Xenon poisoning - Numerical calculation</t>
  </si>
  <si>
    <t>See any standard reactor physics text for the basic xenon and iodine transient equations</t>
  </si>
  <si>
    <t>or visit http://www.nuceng.ca/ep4d3/ep4d3home.htm and go to the chapter on Core Composition changes.</t>
  </si>
  <si>
    <t>Notes:</t>
  </si>
  <si>
    <t xml:space="preserve">  dt is the integration time step</t>
  </si>
  <si>
    <t xml:space="preserve">  The I and Xe values at t=0 are </t>
  </si>
  <si>
    <t xml:space="preserve">  equilibrium values for the flux at t=0</t>
  </si>
  <si>
    <t xml:space="preserve">  Vary the flux (t) to see the resulting</t>
  </si>
  <si>
    <t xml:space="preserve">  buildup and decay of Xe and I</t>
  </si>
  <si>
    <t>Calculates iodine and xenon buildup and decay for a given flux history.</t>
  </si>
  <si>
    <t>by Wm. J. Garland, 2017-02-13</t>
  </si>
  <si>
    <t>Note:  This spreadsheet uses macros (VBA actually).  Enable macros in your security settings, else the functions will not work.</t>
  </si>
  <si>
    <t>Click the Popular button at the left;</t>
  </si>
  <si>
    <t>Under Top Option for Working with Excel, check the Show Developer tab in the Ribbon option.</t>
  </si>
  <si>
    <t>To view the code you need to add the Developer tab into the Excel Ribbon.</t>
  </si>
  <si>
    <t xml:space="preserve">Note: This spreadsheet uses VBA code.  </t>
  </si>
  <si>
    <t>To do this in Excel 2007, click the Office Button;</t>
  </si>
  <si>
    <t>then click the Excel Option button at the bottom, then you will enter the Excel Option window;</t>
  </si>
  <si>
    <t>or click on the link here --&gt;</t>
  </si>
</sst>
</file>

<file path=xl/styles.xml><?xml version="1.0" encoding="utf-8"?>
<styleSheet xmlns="http://schemas.openxmlformats.org/spreadsheetml/2006/main">
  <numFmts count="4">
    <numFmt numFmtId="164" formatCode="General\ &quot;min&quot;"/>
    <numFmt numFmtId="165" formatCode="0.00E+00\ &quot;#/(cm^2-s)&quot;"/>
    <numFmt numFmtId="166" formatCode="General\ &quot;hr&quot;"/>
    <numFmt numFmtId="167" formatCode="General\ &quot;#/cc&quot;"/>
  </numFmts>
  <fonts count="5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1">
    <xf numFmtId="0" fontId="0" fillId="0" borderId="0" xfId="0"/>
    <xf numFmtId="0" fontId="1" fillId="2" borderId="1" xfId="2"/>
    <xf numFmtId="0" fontId="2" fillId="3" borderId="2" xfId="3"/>
    <xf numFmtId="0" fontId="3" fillId="0" borderId="0" xfId="1"/>
    <xf numFmtId="0" fontId="2" fillId="3" borderId="2" xfId="3" applyAlignment="1">
      <alignment horizontal="center"/>
    </xf>
    <xf numFmtId="164" fontId="1" fillId="2" borderId="1" xfId="2" applyNumberFormat="1"/>
    <xf numFmtId="165" fontId="1" fillId="2" borderId="1" xfId="2" applyNumberFormat="1"/>
    <xf numFmtId="166" fontId="2" fillId="3" borderId="2" xfId="3" applyNumberFormat="1"/>
    <xf numFmtId="167" fontId="2" fillId="3" borderId="2" xfId="3" applyNumberFormat="1"/>
    <xf numFmtId="0" fontId="4" fillId="0" borderId="0" xfId="0" applyFont="1"/>
    <xf numFmtId="167" fontId="1" fillId="2" borderId="1" xfId="2" applyNumberFormat="1"/>
  </cellXfs>
  <cellStyles count="4">
    <cellStyle name="Explanatory Text" xfId="1" builtinId="53"/>
    <cellStyle name="Input" xfId="2" builtinId="20"/>
    <cellStyle name="Normal" xfId="0" builtinId="0"/>
    <cellStyle name="Output" xfId="3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Sheet1!$D$10</c:f>
              <c:strCache>
                <c:ptCount val="1"/>
                <c:pt idx="0">
                  <c:v>t</c:v>
                </c:pt>
              </c:strCache>
            </c:strRef>
          </c:tx>
          <c:marker>
            <c:symbol val="none"/>
          </c:marker>
          <c:cat>
            <c:numRef>
              <c:f>Sheet1!$D$11:$D$94</c:f>
              <c:numCache>
                <c:formatCode>General\ "hr"</c:formatCode>
                <c:ptCount val="8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</c:numCache>
            </c:numRef>
          </c:cat>
          <c:val>
            <c:numRef>
              <c:f>Sheet1!$D$11:$D$94</c:f>
              <c:numCache>
                <c:formatCode>General\ "hr"</c:formatCode>
                <c:ptCount val="8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</c:numCache>
            </c:numRef>
          </c:val>
        </c:ser>
        <c:ser>
          <c:idx val="2"/>
          <c:order val="2"/>
          <c:tx>
            <c:strRef>
              <c:f>Sheet1!$F$10</c:f>
              <c:strCache>
                <c:ptCount val="1"/>
                <c:pt idx="0">
                  <c:v>Iodine</c:v>
                </c:pt>
              </c:strCache>
            </c:strRef>
          </c:tx>
          <c:marker>
            <c:symbol val="none"/>
          </c:marker>
          <c:cat>
            <c:numRef>
              <c:f>Sheet1!$D$11:$D$94</c:f>
              <c:numCache>
                <c:formatCode>General\ "hr"</c:formatCode>
                <c:ptCount val="8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</c:numCache>
            </c:numRef>
          </c:cat>
          <c:val>
            <c:numRef>
              <c:f>Sheet1!$F$11:$F$94</c:f>
              <c:numCache>
                <c:formatCode>General\ "#/cc"</c:formatCode>
                <c:ptCount val="84"/>
                <c:pt idx="0">
                  <c:v>6.0229331321096438E+18</c:v>
                </c:pt>
                <c:pt idx="1">
                  <c:v>6.0229331321096376E+18</c:v>
                </c:pt>
                <c:pt idx="2">
                  <c:v>5.4256999179626629E+18</c:v>
                </c:pt>
                <c:pt idx="3">
                  <c:v>4.8876882665089126E+18</c:v>
                </c:pt>
                <c:pt idx="4">
                  <c:v>4.4030257758043028E+18</c:v>
                </c:pt>
                <c:pt idx="5">
                  <c:v>3.9664223504671693E+18</c:v>
                </c:pt>
                <c:pt idx="6">
                  <c:v>3.5731124602402842E+18</c:v>
                </c:pt>
                <c:pt idx="7">
                  <c:v>3.2188031241858678E+18</c:v>
                </c:pt>
                <c:pt idx="8">
                  <c:v>2.899627052760598E+18</c:v>
                </c:pt>
                <c:pt idx="9">
                  <c:v>2.612100436315969E+18</c:v>
                </c:pt>
                <c:pt idx="10">
                  <c:v>2.3530849192851046E+18</c:v>
                </c:pt>
                <c:pt idx="11">
                  <c:v>2.1197533450039247E+18</c:v>
                </c:pt>
                <c:pt idx="12">
                  <c:v>1.909558897271104E+18</c:v>
                </c:pt>
                <c:pt idx="13">
                  <c:v>1.720207301826658E+18</c:v>
                </c:pt>
                <c:pt idx="14">
                  <c:v>1.5496317843280637E+18</c:v>
                </c:pt>
                <c:pt idx="15">
                  <c:v>1.3959705114899922E+18</c:v>
                </c:pt>
                <c:pt idx="16">
                  <c:v>1.2575462691574961E+18</c:v>
                </c:pt>
                <c:pt idx="17">
                  <c:v>1.1328481554986449E+18</c:v>
                </c:pt>
                <c:pt idx="18">
                  <c:v>1.0205150894976374E+18</c:v>
                </c:pt>
                <c:pt idx="19">
                  <c:v>9.1932095474345011E+17</c:v>
                </c:pt>
                <c:pt idx="20">
                  <c:v>8.2816121635834483E+17</c:v>
                </c:pt>
                <c:pt idx="21">
                  <c:v>7.4604086498988826E+17</c:v>
                </c:pt>
                <c:pt idx="22">
                  <c:v>6.7206355627505024E+17</c:v>
                </c:pt>
                <c:pt idx="23">
                  <c:v>6.054218272335383E+17</c:v>
                </c:pt>
                <c:pt idx="24">
                  <c:v>5.4538828280221037E+17</c:v>
                </c:pt>
                <c:pt idx="25">
                  <c:v>4.913076563115136E+17</c:v>
                </c:pt>
                <c:pt idx="26">
                  <c:v>4.4258965724397875E+17</c:v>
                </c:pt>
                <c:pt idx="27">
                  <c:v>3.987025282079897E+17</c:v>
                </c:pt>
                <c:pt idx="28">
                  <c:v>3.5916724080114157E+17</c:v>
                </c:pt>
                <c:pt idx="29">
                  <c:v>3.2355226701098234E+17</c:v>
                </c:pt>
                <c:pt idx="30">
                  <c:v>2.9146886908293248E+17</c:v>
                </c:pt>
                <c:pt idx="31">
                  <c:v>2.625668564442481E+17</c:v>
                </c:pt>
                <c:pt idx="32">
                  <c:v>2.3653076337081581E+17</c:v>
                </c:pt>
                <c:pt idx="33">
                  <c:v>2.1307640567597789E+17</c:v>
                </c:pt>
                <c:pt idx="34">
                  <c:v>1.9194777883761629E+17</c:v>
                </c:pt>
                <c:pt idx="35">
                  <c:v>1.7291426370652454E+17</c:v>
                </c:pt>
                <c:pt idx="36">
                  <c:v>1.557681092963505E+17</c:v>
                </c:pt>
                <c:pt idx="37">
                  <c:v>1.4032216517973843E+17</c:v>
                </c:pt>
                <c:pt idx="38">
                  <c:v>1.2640783873975622E+17</c:v>
                </c:pt>
                <c:pt idx="39">
                  <c:v>1.1387325497998706E+17</c:v>
                </c:pt>
                <c:pt idx="40">
                  <c:v>4.0119820588108429E+17</c:v>
                </c:pt>
                <c:pt idx="41">
                  <c:v>6.600320544957481E+17</c:v>
                </c:pt>
                <c:pt idx="42">
                  <c:v>8.9319997457568474E+17</c:v>
                </c:pt>
                <c:pt idx="43">
                  <c:v>1.1032469960351631E+18</c:v>
                </c:pt>
                <c:pt idx="44">
                  <c:v>1.2924657839750866E+18</c:v>
                </c:pt>
                <c:pt idx="45">
                  <c:v>1.4629216631428897E+18</c:v>
                </c:pt>
                <c:pt idx="46">
                  <c:v>1.6164751609704609E+18</c:v>
                </c:pt>
                <c:pt idx="47">
                  <c:v>1.7548023152475517E+18</c:v>
                </c:pt>
                <c:pt idx="48">
                  <c:v>1.8794129680891075E+18</c:v>
                </c:pt>
                <c:pt idx="49">
                  <c:v>1.9916672458753344E+18</c:v>
                </c:pt>
                <c:pt idx="50">
                  <c:v>2.0927904050431926E+18</c:v>
                </c:pt>
                <c:pt idx="51">
                  <c:v>2.1838862057712663E+18</c:v>
                </c:pt>
                <c:pt idx="52">
                  <c:v>2.2659489595318963E+18</c:v>
                </c:pt>
                <c:pt idx="53">
                  <c:v>2.3398743820097121E+18</c:v>
                </c:pt>
                <c:pt idx="54">
                  <c:v>2.4064693698462694E+18</c:v>
                </c:pt>
                <c:pt idx="55">
                  <c:v>2.4664608079240438E+18</c:v>
                </c:pt>
                <c:pt idx="56">
                  <c:v>2.520503503321366E+18</c:v>
                </c:pt>
                <c:pt idx="57">
                  <c:v>2.5691873325374863E+18</c:v>
                </c:pt>
                <c:pt idx="58">
                  <c:v>2.613043679999788E+18</c:v>
                </c:pt>
                <c:pt idx="59">
                  <c:v>2.6525512381295268E+18</c:v>
                </c:pt>
                <c:pt idx="60">
                  <c:v>2.6881412322738499E+18</c:v>
                </c:pt>
                <c:pt idx="61">
                  <c:v>2.7202021275342807E+18</c:v>
                </c:pt>
                <c:pt idx="62">
                  <c:v>2.7490838688667464E+18</c:v>
                </c:pt>
                <c:pt idx="63">
                  <c:v>2.7751017007338732E+18</c:v>
                </c:pt>
                <c:pt idx="64">
                  <c:v>2.7985396080010906E+18</c:v>
                </c:pt>
                <c:pt idx="65">
                  <c:v>2.8196534156339528E+18</c:v>
                </c:pt>
                <c:pt idx="66">
                  <c:v>2.8386735810299075E+18</c:v>
                </c:pt>
                <c:pt idx="67">
                  <c:v>2.8558077094628296E+18</c:v>
                </c:pt>
                <c:pt idx="68">
                  <c:v>2.871242820096426E+18</c:v>
                </c:pt>
                <c:pt idx="69">
                  <c:v>2.8851473873000658E+18</c:v>
                </c:pt>
                <c:pt idx="70">
                  <c:v>2.8976731795480151E+18</c:v>
                </c:pt>
                <c:pt idx="71">
                  <c:v>2.9089569159736776E+18</c:v>
                </c:pt>
                <c:pt idx="72">
                  <c:v>2.9191217586601492E+18</c:v>
                </c:pt>
                <c:pt idx="73">
                  <c:v>2.9282786569554447E+18</c:v>
                </c:pt>
                <c:pt idx="74">
                  <c:v>2.9365275584856161E+18</c:v>
                </c:pt>
                <c:pt idx="75">
                  <c:v>2.9439585000839757E+18</c:v>
                </c:pt>
                <c:pt idx="76">
                  <c:v>2.9506525905439314E+18</c:v>
                </c:pt>
                <c:pt idx="77">
                  <c:v>2.9566828959221832E+18</c:v>
                </c:pt>
                <c:pt idx="78">
                  <c:v>2.962115237055383E+18</c:v>
                </c:pt>
                <c:pt idx="79">
                  <c:v>2.9670089079951478E+18</c:v>
                </c:pt>
                <c:pt idx="80">
                  <c:v>2.971417323203158E+18</c:v>
                </c:pt>
                <c:pt idx="81">
                  <c:v>2.9753886005704796E+18</c:v>
                </c:pt>
                <c:pt idx="82">
                  <c:v>2.9789660866247767E+18</c:v>
                </c:pt>
                <c:pt idx="83">
                  <c:v>2.9821888296580393E+18</c:v>
                </c:pt>
              </c:numCache>
            </c:numRef>
          </c:val>
        </c:ser>
        <c:ser>
          <c:idx val="3"/>
          <c:order val="3"/>
          <c:tx>
            <c:strRef>
              <c:f>Sheet1!$G$10</c:f>
              <c:strCache>
                <c:ptCount val="1"/>
                <c:pt idx="0">
                  <c:v>Xenon</c:v>
                </c:pt>
              </c:strCache>
            </c:strRef>
          </c:tx>
          <c:marker>
            <c:symbol val="none"/>
          </c:marker>
          <c:cat>
            <c:numRef>
              <c:f>Sheet1!$D$11:$D$94</c:f>
              <c:numCache>
                <c:formatCode>General\ "hr"</c:formatCode>
                <c:ptCount val="8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</c:numCache>
            </c:numRef>
          </c:cat>
          <c:val>
            <c:numRef>
              <c:f>Sheet1!$G$11:$G$94</c:f>
              <c:numCache>
                <c:formatCode>General\ "#/cc"</c:formatCode>
                <c:ptCount val="84"/>
                <c:pt idx="0">
                  <c:v>6.2726655818484774E+17</c:v>
                </c:pt>
                <c:pt idx="1">
                  <c:v>6.2726655818484774E+17</c:v>
                </c:pt>
                <c:pt idx="2">
                  <c:v>1.12904782138811E+18</c:v>
                </c:pt>
                <c:pt idx="3">
                  <c:v>1.5402603307804588E+18</c:v>
                </c:pt>
                <c:pt idx="4">
                  <c:v>1.8728382250664973E+18</c:v>
                </c:pt>
                <c:pt idx="5">
                  <c:v>2.1373185374763937E+18</c:v>
                </c:pt>
                <c:pt idx="6">
                  <c:v>2.3429951981407995E+18</c:v>
                </c:pt>
                <c:pt idx="7">
                  <c:v>2.4980566464520796E+18</c:v>
                </c:pt>
                <c:pt idx="8">
                  <c:v>2.6097087596307594E+18</c:v>
                </c:pt>
                <c:pt idx="9">
                  <c:v>2.6842846286670075E+18</c:v>
                </c:pt>
                <c:pt idx="10">
                  <c:v>2.7273425555399562E+18</c:v>
                </c:pt>
                <c:pt idx="11">
                  <c:v>2.7437535043384627E+18</c:v>
                </c:pt>
                <c:pt idx="12">
                  <c:v>2.7377791120020285E+18</c:v>
                </c:pt>
                <c:pt idx="13">
                  <c:v>2.7131412504180065E+18</c:v>
                </c:pt>
                <c:pt idx="14">
                  <c:v>2.6730840292452695E+18</c:v>
                </c:pt>
                <c:pt idx="15">
                  <c:v>2.6204290369103288E+18</c:v>
                </c:pt>
                <c:pt idx="16">
                  <c:v>2.5576245346833213E+18</c:v>
                </c:pt>
                <c:pt idx="17">
                  <c:v>2.4867892446376238E+18</c:v>
                </c:pt>
                <c:pt idx="18">
                  <c:v>2.4097513057741737E+18</c:v>
                </c:pt>
                <c:pt idx="19">
                  <c:v>2.3280829128806748E+18</c:v>
                </c:pt>
                <c:pt idx="20">
                  <c:v>2.2431310991061463E+18</c:v>
                </c:pt>
                <c:pt idx="21">
                  <c:v>2.156045075141174E+18</c:v>
                </c:pt>
                <c:pt idx="22">
                  <c:v>2.0678004947447104E+18</c:v>
                </c:pt>
                <c:pt idx="23">
                  <c:v>1.9792209776474063E+18</c:v>
                </c:pt>
                <c:pt idx="24">
                  <c:v>1.8909971861371832E+18</c:v>
                </c:pt>
                <c:pt idx="25">
                  <c:v>1.803703720489227E+18</c:v>
                </c:pt>
                <c:pt idx="26">
                  <c:v>1.7178140704747599E+18</c:v>
                </c:pt>
                <c:pt idx="27">
                  <c:v>1.6337138351426555E+18</c:v>
                </c:pt>
                <c:pt idx="28">
                  <c:v>1.5517124006204616E+18</c:v>
                </c:pt>
                <c:pt idx="29">
                  <c:v>1.4720532455614723E+18</c:v>
                </c:pt>
                <c:pt idx="30">
                  <c:v>1.3949230258341394E+18</c:v>
                </c:pt>
                <c:pt idx="31">
                  <c:v>1.3204595738951639E+18</c:v>
                </c:pt>
                <c:pt idx="32">
                  <c:v>1.2487589338158838E+18</c:v>
                </c:pt>
                <c:pt idx="33">
                  <c:v>1.1798815399701678E+18</c:v>
                </c:pt>
                <c:pt idx="34">
                  <c:v>1.1138576357858162E+18</c:v>
                </c:pt>
                <c:pt idx="35">
                  <c:v>1.0506920185709679E+18</c:v>
                </c:pt>
                <c:pt idx="36">
                  <c:v>9.9036818712697178E+17</c:v>
                </c:pt>
                <c:pt idx="37">
                  <c:v>9.3285196053717325E+17</c:v>
                </c:pt>
                <c:pt idx="38">
                  <c:v>8.7809462907598592E+17</c:v>
                </c:pt>
                <c:pt idx="39">
                  <c:v>8.2603569152384461E+17</c:v>
                </c:pt>
                <c:pt idx="40">
                  <c:v>5.2253438802619379E+17</c:v>
                </c:pt>
                <c:pt idx="41">
                  <c:v>3.6527830898598054E+17</c:v>
                </c:pt>
                <c:pt idx="42">
                  <c:v>2.9151623045159386E+17</c:v>
                </c:pt>
                <c:pt idx="43">
                  <c:v>2.6476254457869786E+17</c:v>
                </c:pt>
                <c:pt idx="44">
                  <c:v>2.6386667143562835E+17</c:v>
                </c:pt>
                <c:pt idx="45">
                  <c:v>2.7662506478052874E+17</c:v>
                </c:pt>
                <c:pt idx="46">
                  <c:v>2.9604859262752941E+17</c:v>
                </c:pt>
                <c:pt idx="47">
                  <c:v>3.1818205685638669E+17</c:v>
                </c:pt>
                <c:pt idx="48">
                  <c:v>3.4083092536308896E+17</c:v>
                </c:pt>
                <c:pt idx="49">
                  <c:v>3.6281827286182042E+17</c:v>
                </c:pt>
                <c:pt idx="50">
                  <c:v>3.835515505607472E+17</c:v>
                </c:pt>
                <c:pt idx="51">
                  <c:v>4.027703648867721E+17</c:v>
                </c:pt>
                <c:pt idx="52">
                  <c:v>4.2039996947982829E+17</c:v>
                </c:pt>
                <c:pt idx="53">
                  <c:v>4.3646646332587328E+17</c:v>
                </c:pt>
                <c:pt idx="54">
                  <c:v>4.5104797800323341E+17</c:v>
                </c:pt>
                <c:pt idx="55">
                  <c:v>4.6424682836731597E+17</c:v>
                </c:pt>
                <c:pt idx="56">
                  <c:v>4.7617385026158074E+17</c:v>
                </c:pt>
                <c:pt idx="57">
                  <c:v>4.8693980137455238E+17</c:v>
                </c:pt>
                <c:pt idx="58">
                  <c:v>4.9665083593770573E+17</c:v>
                </c:pt>
                <c:pt idx="59">
                  <c:v>5.0540631121368166E+17</c:v>
                </c:pt>
                <c:pt idx="60">
                  <c:v>5.1329791231749107E+17</c:v>
                </c:pt>
                <c:pt idx="61">
                  <c:v>5.2040950735459712E+17</c:v>
                </c:pt>
                <c:pt idx="62">
                  <c:v>5.268173931290448E+17</c:v>
                </c:pt>
                <c:pt idx="63">
                  <c:v>5.3259073641430515E+17</c:v>
                </c:pt>
                <c:pt idx="64">
                  <c:v>5.3779210003557882E+17</c:v>
                </c:pt>
                <c:pt idx="65">
                  <c:v>5.424779919456832E+17</c:v>
                </c:pt>
                <c:pt idx="66">
                  <c:v>5.4669940379255622E+17</c:v>
                </c:pt>
                <c:pt idx="67">
                  <c:v>5.5050232176826566E+17</c:v>
                </c:pt>
                <c:pt idx="68">
                  <c:v>5.5392820181802912E+17</c:v>
                </c:pt>
                <c:pt idx="69">
                  <c:v>5.5701440650566291E+17</c:v>
                </c:pt>
                <c:pt idx="70">
                  <c:v>5.5979460369111942E+17</c:v>
                </c:pt>
                <c:pt idx="71">
                  <c:v>5.6229912867511789E+17</c:v>
                </c:pt>
                <c:pt idx="72">
                  <c:v>5.6455531218728467E+17</c:v>
                </c:pt>
                <c:pt idx="73">
                  <c:v>5.6658777687624742E+17</c:v>
                </c:pt>
                <c:pt idx="74">
                  <c:v>5.6841870499914515E+17</c:v>
                </c:pt>
                <c:pt idx="75">
                  <c:v>5.7006807991744806E+17</c:v>
                </c:pt>
                <c:pt idx="76">
                  <c:v>5.7155390385090829E+17</c:v>
                </c:pt>
                <c:pt idx="77">
                  <c:v>5.7289239415879386E+17</c:v>
                </c:pt>
                <c:pt idx="78">
                  <c:v>5.740981602279015E+17</c:v>
                </c:pt>
                <c:pt idx="79">
                  <c:v>5.7518436286129894E+17</c:v>
                </c:pt>
                <c:pt idx="80">
                  <c:v>5.7616285788602061E+17</c:v>
                </c:pt>
                <c:pt idx="81">
                  <c:v>5.7704432553463219E+17</c:v>
                </c:pt>
                <c:pt idx="82">
                  <c:v>5.7783838700550925E+17</c:v>
                </c:pt>
                <c:pt idx="83">
                  <c:v>5.7855370946979558E+17</c:v>
                </c:pt>
              </c:numCache>
            </c:numRef>
          </c:val>
        </c:ser>
        <c:marker val="1"/>
        <c:axId val="183375744"/>
        <c:axId val="238331392"/>
      </c:lineChart>
      <c:lineChart>
        <c:grouping val="standard"/>
        <c:ser>
          <c:idx val="1"/>
          <c:order val="1"/>
          <c:tx>
            <c:strRef>
              <c:f>Sheet1!$E$10</c:f>
              <c:strCache>
                <c:ptCount val="1"/>
                <c:pt idx="0">
                  <c:v>Flux</c:v>
                </c:pt>
              </c:strCache>
            </c:strRef>
          </c:tx>
          <c:marker>
            <c:symbol val="none"/>
          </c:marker>
          <c:cat>
            <c:numRef>
              <c:f>Sheet1!$D$11:$D$94</c:f>
              <c:numCache>
                <c:formatCode>General\ "hr"</c:formatCode>
                <c:ptCount val="8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</c:numCache>
            </c:numRef>
          </c:cat>
          <c:val>
            <c:numRef>
              <c:f>Sheet1!$E$11:$E$94</c:f>
              <c:numCache>
                <c:formatCode>0.00E+00\ "#/(cm^2-s)"</c:formatCode>
                <c:ptCount val="84"/>
                <c:pt idx="0">
                  <c:v>100000000000000</c:v>
                </c:pt>
                <c:pt idx="1">
                  <c:v>100000000000000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50000000000000</c:v>
                </c:pt>
                <c:pt idx="41">
                  <c:v>50000000000000</c:v>
                </c:pt>
                <c:pt idx="42">
                  <c:v>50000000000000</c:v>
                </c:pt>
                <c:pt idx="43">
                  <c:v>50000000000000</c:v>
                </c:pt>
                <c:pt idx="44">
                  <c:v>50000000000000</c:v>
                </c:pt>
                <c:pt idx="45">
                  <c:v>50000000000000</c:v>
                </c:pt>
                <c:pt idx="46">
                  <c:v>50000000000000</c:v>
                </c:pt>
                <c:pt idx="47">
                  <c:v>50000000000000</c:v>
                </c:pt>
                <c:pt idx="48">
                  <c:v>50000000000000</c:v>
                </c:pt>
                <c:pt idx="49">
                  <c:v>50000000000000</c:v>
                </c:pt>
                <c:pt idx="50">
                  <c:v>50000000000000</c:v>
                </c:pt>
                <c:pt idx="51">
                  <c:v>50000000000000</c:v>
                </c:pt>
                <c:pt idx="52">
                  <c:v>50000000000000</c:v>
                </c:pt>
                <c:pt idx="53">
                  <c:v>50000000000000</c:v>
                </c:pt>
                <c:pt idx="54">
                  <c:v>50000000000000</c:v>
                </c:pt>
                <c:pt idx="55">
                  <c:v>50000000000000</c:v>
                </c:pt>
                <c:pt idx="56">
                  <c:v>50000000000000</c:v>
                </c:pt>
                <c:pt idx="57">
                  <c:v>50000000000000</c:v>
                </c:pt>
                <c:pt idx="58">
                  <c:v>50000000000000</c:v>
                </c:pt>
                <c:pt idx="59">
                  <c:v>50000000000000</c:v>
                </c:pt>
                <c:pt idx="60">
                  <c:v>50000000000000</c:v>
                </c:pt>
                <c:pt idx="61">
                  <c:v>50000000000000</c:v>
                </c:pt>
                <c:pt idx="62">
                  <c:v>50000000000000</c:v>
                </c:pt>
                <c:pt idx="63">
                  <c:v>50000000000000</c:v>
                </c:pt>
                <c:pt idx="64">
                  <c:v>50000000000000</c:v>
                </c:pt>
                <c:pt idx="65">
                  <c:v>50000000000000</c:v>
                </c:pt>
                <c:pt idx="66">
                  <c:v>50000000000000</c:v>
                </c:pt>
                <c:pt idx="67">
                  <c:v>50000000000000</c:v>
                </c:pt>
                <c:pt idx="68">
                  <c:v>50000000000000</c:v>
                </c:pt>
                <c:pt idx="69">
                  <c:v>50000000000000</c:v>
                </c:pt>
                <c:pt idx="70">
                  <c:v>50000000000000</c:v>
                </c:pt>
                <c:pt idx="71">
                  <c:v>50000000000000</c:v>
                </c:pt>
                <c:pt idx="72">
                  <c:v>50000000000000</c:v>
                </c:pt>
                <c:pt idx="73">
                  <c:v>50000000000000</c:v>
                </c:pt>
                <c:pt idx="74">
                  <c:v>50000000000000</c:v>
                </c:pt>
                <c:pt idx="75">
                  <c:v>50000000000000</c:v>
                </c:pt>
                <c:pt idx="76">
                  <c:v>50000000000000</c:v>
                </c:pt>
                <c:pt idx="77">
                  <c:v>50000000000000</c:v>
                </c:pt>
                <c:pt idx="78">
                  <c:v>50000000000000</c:v>
                </c:pt>
                <c:pt idx="79">
                  <c:v>50000000000000</c:v>
                </c:pt>
                <c:pt idx="80">
                  <c:v>50000000000000</c:v>
                </c:pt>
                <c:pt idx="81">
                  <c:v>50000000000000</c:v>
                </c:pt>
                <c:pt idx="82">
                  <c:v>50000000000000</c:v>
                </c:pt>
                <c:pt idx="83">
                  <c:v>50000000000000</c:v>
                </c:pt>
              </c:numCache>
            </c:numRef>
          </c:val>
        </c:ser>
        <c:marker val="1"/>
        <c:axId val="147092608"/>
        <c:axId val="238333312"/>
      </c:lineChart>
      <c:catAx>
        <c:axId val="183375744"/>
        <c:scaling>
          <c:orientation val="minMax"/>
        </c:scaling>
        <c:axPos val="b"/>
        <c:numFmt formatCode="General\ &quot;hr&quot;" sourceLinked="1"/>
        <c:majorTickMark val="none"/>
        <c:tickLblPos val="nextTo"/>
        <c:crossAx val="238331392"/>
        <c:crosses val="autoZero"/>
        <c:auto val="1"/>
        <c:lblAlgn val="ctr"/>
        <c:lblOffset val="100"/>
        <c:tickLblSkip val="10"/>
      </c:catAx>
      <c:valAx>
        <c:axId val="2383313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Xe and I</a:t>
                </a:r>
              </a:p>
            </c:rich>
          </c:tx>
          <c:layout/>
        </c:title>
        <c:numFmt formatCode="General\ &quot;#/cc&quot;" sourceLinked="0"/>
        <c:majorTickMark val="none"/>
        <c:tickLblPos val="nextTo"/>
        <c:crossAx val="183375744"/>
        <c:crosses val="autoZero"/>
        <c:crossBetween val="between"/>
      </c:valAx>
      <c:valAx>
        <c:axId val="238333312"/>
        <c:scaling>
          <c:orientation val="minMax"/>
        </c:scaling>
        <c:axPos val="r"/>
        <c:numFmt formatCode="0.00E+00\ &quot;#/(cm^2-s)&quot;" sourceLinked="1"/>
        <c:tickLblPos val="nextTo"/>
        <c:crossAx val="147092608"/>
        <c:crosses val="max"/>
        <c:crossBetween val="between"/>
      </c:valAx>
      <c:catAx>
        <c:axId val="147092608"/>
        <c:scaling>
          <c:orientation val="minMax"/>
        </c:scaling>
        <c:delete val="1"/>
        <c:axPos val="b"/>
        <c:numFmt formatCode="General\ &quot;hr&quot;" sourceLinked="1"/>
        <c:tickLblPos val="none"/>
        <c:crossAx val="238333312"/>
        <c:crosses val="autoZero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9</xdr:row>
      <xdr:rowOff>66674</xdr:rowOff>
    </xdr:from>
    <xdr:to>
      <xdr:col>21</xdr:col>
      <xdr:colOff>304800</xdr:colOff>
      <xdr:row>34</xdr:row>
      <xdr:rowOff>57149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4"/>
  <sheetViews>
    <sheetView tabSelected="1" zoomScale="85" zoomScaleNormal="85" workbookViewId="0">
      <selection activeCell="F4" sqref="F4"/>
    </sheetView>
  </sheetViews>
  <sheetFormatPr defaultRowHeight="15"/>
  <cols>
    <col min="1" max="1" width="10.85546875" customWidth="1"/>
    <col min="2" max="2" width="18.28515625" customWidth="1"/>
    <col min="3" max="3" width="10" customWidth="1"/>
    <col min="4" max="4" width="12" bestFit="1" customWidth="1"/>
    <col min="5" max="5" width="20.85546875" customWidth="1"/>
    <col min="6" max="6" width="16.5703125" customWidth="1"/>
    <col min="7" max="7" width="16" customWidth="1"/>
  </cols>
  <sheetData>
    <row r="1" spans="1:11">
      <c r="A1" s="9" t="s">
        <v>13</v>
      </c>
      <c r="E1" t="s">
        <v>23</v>
      </c>
      <c r="K1" t="s">
        <v>28</v>
      </c>
    </row>
    <row r="2" spans="1:11">
      <c r="B2" t="s">
        <v>14</v>
      </c>
      <c r="K2" t="s">
        <v>27</v>
      </c>
    </row>
    <row r="3" spans="1:11">
      <c r="B3" t="s">
        <v>15</v>
      </c>
      <c r="K3" t="s">
        <v>29</v>
      </c>
    </row>
    <row r="4" spans="1:11">
      <c r="B4" t="s">
        <v>31</v>
      </c>
      <c r="K4" t="s">
        <v>30</v>
      </c>
    </row>
    <row r="5" spans="1:11">
      <c r="K5" t="s">
        <v>25</v>
      </c>
    </row>
    <row r="6" spans="1:11">
      <c r="K6" t="s">
        <v>26</v>
      </c>
    </row>
    <row r="7" spans="1:11">
      <c r="B7" t="s">
        <v>22</v>
      </c>
    </row>
    <row r="8" spans="1:11">
      <c r="B8" t="s">
        <v>24</v>
      </c>
    </row>
    <row r="9" spans="1:11">
      <c r="A9" s="1" t="s">
        <v>2</v>
      </c>
      <c r="B9" s="1"/>
      <c r="D9" s="2" t="s">
        <v>3</v>
      </c>
    </row>
    <row r="10" spans="1:11">
      <c r="A10" s="1" t="s">
        <v>0</v>
      </c>
      <c r="B10" s="5">
        <v>10</v>
      </c>
      <c r="D10" s="4" t="s">
        <v>1</v>
      </c>
      <c r="E10" s="4" t="s">
        <v>11</v>
      </c>
      <c r="F10" s="4" t="s">
        <v>12</v>
      </c>
      <c r="G10" s="4" t="s">
        <v>4</v>
      </c>
    </row>
    <row r="11" spans="1:11">
      <c r="A11" s="1" t="s">
        <v>5</v>
      </c>
      <c r="B11" s="1">
        <v>6.386E-2</v>
      </c>
      <c r="D11" s="7">
        <v>0</v>
      </c>
      <c r="E11" s="6">
        <v>100000000000000</v>
      </c>
      <c r="F11" s="10">
        <f>gamma_I*Sigma_f*E11/lambda_I</f>
        <v>6.0229331321096438E+18</v>
      </c>
      <c r="G11" s="10">
        <f>(gamma_X*Sigma_f*E11+lambda_I*F11)/(lambda_X+sigma_aXe*E11)</f>
        <v>6.2726655818484774E+17</v>
      </c>
    </row>
    <row r="12" spans="1:11">
      <c r="A12" s="1" t="s">
        <v>7</v>
      </c>
      <c r="B12" s="1">
        <f>LN(2)/6.58/3600</f>
        <v>2.9261532445117581E-5</v>
      </c>
      <c r="D12" s="7">
        <f>D11+1</f>
        <v>1</v>
      </c>
      <c r="E12" s="6">
        <v>100000000000000</v>
      </c>
      <c r="F12" s="8">
        <f>I(dt,D11,D12,F11,E12, gamma_I, Sigma_f, lambda_I)</f>
        <v>6.0229331321096376E+18</v>
      </c>
      <c r="G12" s="8">
        <f t="shared" ref="G12:G43" si="0">X(dt,D11,D12,G11,E12, gamma_I, Sigma_f, lambda_I,gamma_X,sigma_aXe, lambda_X, F12)</f>
        <v>6.2726655818484774E+17</v>
      </c>
    </row>
    <row r="13" spans="1:11">
      <c r="A13" s="1" t="s">
        <v>6</v>
      </c>
      <c r="B13" s="1">
        <v>2.2799999999999999E-3</v>
      </c>
      <c r="D13" s="7">
        <f t="shared" ref="D13:D76" si="1">D12+1</f>
        <v>2</v>
      </c>
      <c r="E13" s="6">
        <v>0</v>
      </c>
      <c r="F13" s="8">
        <f>I(dt,D12,D13,F12,E13, gamma_I, Sigma_f, lambda_I)</f>
        <v>5.4256999179626629E+18</v>
      </c>
      <c r="G13" s="8">
        <f t="shared" si="0"/>
        <v>1.12904782138811E+18</v>
      </c>
    </row>
    <row r="14" spans="1:11">
      <c r="A14" s="1" t="s">
        <v>8</v>
      </c>
      <c r="B14" s="1">
        <f>LN(2)/9.17/3600</f>
        <v>2.0996824807946965E-5</v>
      </c>
      <c r="D14" s="7">
        <f t="shared" si="1"/>
        <v>3</v>
      </c>
      <c r="E14" s="6">
        <f>E13</f>
        <v>0</v>
      </c>
      <c r="F14" s="8">
        <f t="shared" ref="F14:F43" si="2">I(dt,D13,D14,F13,E14, gamma_I, Sigma_f, lambda_I)</f>
        <v>4.8876882665089126E+18</v>
      </c>
      <c r="G14" s="8">
        <f t="shared" si="0"/>
        <v>1.5402603307804588E+18</v>
      </c>
    </row>
    <row r="15" spans="1:11">
      <c r="A15" s="1" t="s">
        <v>9</v>
      </c>
      <c r="B15" s="1">
        <f>577*0.04783</f>
        <v>27.597909999999999</v>
      </c>
      <c r="D15" s="7">
        <f t="shared" si="1"/>
        <v>4</v>
      </c>
      <c r="E15" s="6">
        <f t="shared" ref="E15:E78" si="3">E14</f>
        <v>0</v>
      </c>
      <c r="F15" s="8">
        <f t="shared" si="2"/>
        <v>4.4030257758043028E+18</v>
      </c>
      <c r="G15" s="8">
        <f t="shared" si="0"/>
        <v>1.8728382250664973E+18</v>
      </c>
    </row>
    <row r="16" spans="1:11">
      <c r="A16" s="1" t="s">
        <v>10</v>
      </c>
      <c r="B16" s="1">
        <f>2700000*1E-24</f>
        <v>2.6999999999999999E-18</v>
      </c>
      <c r="D16" s="7">
        <f t="shared" si="1"/>
        <v>5</v>
      </c>
      <c r="E16" s="6">
        <f t="shared" si="3"/>
        <v>0</v>
      </c>
      <c r="F16" s="8">
        <f t="shared" si="2"/>
        <v>3.9664223504671693E+18</v>
      </c>
      <c r="G16" s="8">
        <f t="shared" si="0"/>
        <v>2.1373185374763937E+18</v>
      </c>
    </row>
    <row r="17" spans="1:21">
      <c r="D17" s="7">
        <f t="shared" si="1"/>
        <v>6</v>
      </c>
      <c r="E17" s="6">
        <f t="shared" si="3"/>
        <v>0</v>
      </c>
      <c r="F17" s="8">
        <f t="shared" si="2"/>
        <v>3.5731124602402842E+18</v>
      </c>
      <c r="G17" s="8">
        <f t="shared" si="0"/>
        <v>2.3429951981407995E+18</v>
      </c>
    </row>
    <row r="18" spans="1:21">
      <c r="A18" t="s">
        <v>16</v>
      </c>
      <c r="D18" s="7">
        <f t="shared" si="1"/>
        <v>7</v>
      </c>
      <c r="E18" s="6">
        <f t="shared" si="3"/>
        <v>0</v>
      </c>
      <c r="F18" s="8">
        <f t="shared" si="2"/>
        <v>3.2188031241858678E+18</v>
      </c>
      <c r="G18" s="8">
        <f t="shared" si="0"/>
        <v>2.4980566464520796E+18</v>
      </c>
    </row>
    <row r="19" spans="1:21">
      <c r="A19" t="s">
        <v>17</v>
      </c>
      <c r="D19" s="7">
        <f t="shared" si="1"/>
        <v>8</v>
      </c>
      <c r="E19" s="6">
        <f t="shared" si="3"/>
        <v>0</v>
      </c>
      <c r="F19" s="8">
        <f t="shared" si="2"/>
        <v>2.899627052760598E+18</v>
      </c>
      <c r="G19" s="8">
        <f t="shared" si="0"/>
        <v>2.6097087596307594E+18</v>
      </c>
    </row>
    <row r="20" spans="1:21">
      <c r="D20" s="7">
        <f t="shared" si="1"/>
        <v>9</v>
      </c>
      <c r="E20" s="6">
        <f t="shared" si="3"/>
        <v>0</v>
      </c>
      <c r="F20" s="8">
        <f t="shared" si="2"/>
        <v>2.612100436315969E+18</v>
      </c>
      <c r="G20" s="8">
        <f t="shared" si="0"/>
        <v>2.6842846286670075E+18</v>
      </c>
    </row>
    <row r="21" spans="1:21">
      <c r="A21" t="s">
        <v>18</v>
      </c>
      <c r="D21" s="7">
        <f t="shared" si="1"/>
        <v>10</v>
      </c>
      <c r="E21" s="6">
        <f t="shared" si="3"/>
        <v>0</v>
      </c>
      <c r="F21" s="8">
        <f t="shared" si="2"/>
        <v>2.3530849192851046E+18</v>
      </c>
      <c r="G21" s="8">
        <f t="shared" si="0"/>
        <v>2.7273425555399562E+18</v>
      </c>
    </row>
    <row r="22" spans="1:21">
      <c r="A22" t="s">
        <v>19</v>
      </c>
      <c r="D22" s="7">
        <f t="shared" si="1"/>
        <v>11</v>
      </c>
      <c r="E22" s="6">
        <f t="shared" si="3"/>
        <v>0</v>
      </c>
      <c r="F22" s="8">
        <f t="shared" si="2"/>
        <v>2.1197533450039247E+18</v>
      </c>
      <c r="G22" s="8">
        <f t="shared" si="0"/>
        <v>2.7437535043384627E+18</v>
      </c>
    </row>
    <row r="23" spans="1:21">
      <c r="D23" s="7">
        <f t="shared" si="1"/>
        <v>12</v>
      </c>
      <c r="E23" s="6">
        <f t="shared" si="3"/>
        <v>0</v>
      </c>
      <c r="F23" s="8">
        <f t="shared" si="2"/>
        <v>1.909558897271104E+18</v>
      </c>
      <c r="G23" s="8">
        <f t="shared" si="0"/>
        <v>2.7377791120020285E+18</v>
      </c>
    </row>
    <row r="24" spans="1:21">
      <c r="A24" t="s">
        <v>20</v>
      </c>
      <c r="D24" s="7">
        <f t="shared" si="1"/>
        <v>13</v>
      </c>
      <c r="E24" s="6">
        <f t="shared" si="3"/>
        <v>0</v>
      </c>
      <c r="F24" s="8">
        <f t="shared" si="2"/>
        <v>1.720207301826658E+18</v>
      </c>
      <c r="G24" s="8">
        <f t="shared" si="0"/>
        <v>2.7131412504180065E+18</v>
      </c>
    </row>
    <row r="25" spans="1:21">
      <c r="A25" t="s">
        <v>21</v>
      </c>
      <c r="D25" s="7">
        <f t="shared" si="1"/>
        <v>14</v>
      </c>
      <c r="E25" s="6">
        <f t="shared" si="3"/>
        <v>0</v>
      </c>
      <c r="F25" s="8">
        <f t="shared" si="2"/>
        <v>1.5496317843280637E+18</v>
      </c>
      <c r="G25" s="8">
        <f t="shared" si="0"/>
        <v>2.6730840292452695E+18</v>
      </c>
    </row>
    <row r="26" spans="1:21">
      <c r="D26" s="7">
        <f t="shared" si="1"/>
        <v>15</v>
      </c>
      <c r="E26" s="6">
        <f t="shared" si="3"/>
        <v>0</v>
      </c>
      <c r="F26" s="8">
        <f t="shared" si="2"/>
        <v>1.3959705114899922E+18</v>
      </c>
      <c r="G26" s="8">
        <f t="shared" si="0"/>
        <v>2.6204290369103288E+18</v>
      </c>
    </row>
    <row r="27" spans="1:21">
      <c r="D27" s="7">
        <f t="shared" si="1"/>
        <v>16</v>
      </c>
      <c r="E27" s="6">
        <f t="shared" si="3"/>
        <v>0</v>
      </c>
      <c r="F27" s="8">
        <f t="shared" si="2"/>
        <v>1.2575462691574961E+18</v>
      </c>
      <c r="G27" s="8">
        <f t="shared" si="0"/>
        <v>2.5576245346833213E+18</v>
      </c>
      <c r="U27" s="3"/>
    </row>
    <row r="28" spans="1:21">
      <c r="D28" s="7">
        <f t="shared" si="1"/>
        <v>17</v>
      </c>
      <c r="E28" s="6">
        <f t="shared" si="3"/>
        <v>0</v>
      </c>
      <c r="F28" s="8">
        <f t="shared" si="2"/>
        <v>1.1328481554986449E+18</v>
      </c>
      <c r="G28" s="8">
        <f t="shared" si="0"/>
        <v>2.4867892446376238E+18</v>
      </c>
    </row>
    <row r="29" spans="1:21">
      <c r="D29" s="7">
        <f t="shared" si="1"/>
        <v>18</v>
      </c>
      <c r="E29" s="6">
        <f t="shared" si="3"/>
        <v>0</v>
      </c>
      <c r="F29" s="8">
        <f t="shared" si="2"/>
        <v>1.0205150894976374E+18</v>
      </c>
      <c r="G29" s="8">
        <f t="shared" si="0"/>
        <v>2.4097513057741737E+18</v>
      </c>
    </row>
    <row r="30" spans="1:21">
      <c r="D30" s="7">
        <f t="shared" si="1"/>
        <v>19</v>
      </c>
      <c r="E30" s="6">
        <f t="shared" si="3"/>
        <v>0</v>
      </c>
      <c r="F30" s="8">
        <f t="shared" si="2"/>
        <v>9.1932095474345011E+17</v>
      </c>
      <c r="G30" s="8">
        <f t="shared" si="0"/>
        <v>2.3280829128806748E+18</v>
      </c>
    </row>
    <row r="31" spans="1:21">
      <c r="D31" s="7">
        <f t="shared" si="1"/>
        <v>20</v>
      </c>
      <c r="E31" s="6">
        <f t="shared" si="3"/>
        <v>0</v>
      </c>
      <c r="F31" s="8">
        <f t="shared" si="2"/>
        <v>8.2816121635834483E+17</v>
      </c>
      <c r="G31" s="8">
        <f t="shared" si="0"/>
        <v>2.2431310991061463E+18</v>
      </c>
    </row>
    <row r="32" spans="1:21">
      <c r="D32" s="7">
        <f t="shared" si="1"/>
        <v>21</v>
      </c>
      <c r="E32" s="6">
        <f t="shared" si="3"/>
        <v>0</v>
      </c>
      <c r="F32" s="8">
        <f t="shared" si="2"/>
        <v>7.4604086498988826E+17</v>
      </c>
      <c r="G32" s="8">
        <f t="shared" si="0"/>
        <v>2.156045075141174E+18</v>
      </c>
    </row>
    <row r="33" spans="4:7">
      <c r="D33" s="7">
        <f t="shared" si="1"/>
        <v>22</v>
      </c>
      <c r="E33" s="6">
        <f t="shared" si="3"/>
        <v>0</v>
      </c>
      <c r="F33" s="8">
        <f t="shared" si="2"/>
        <v>6.7206355627505024E+17</v>
      </c>
      <c r="G33" s="8">
        <f t="shared" si="0"/>
        <v>2.0678004947447104E+18</v>
      </c>
    </row>
    <row r="34" spans="4:7">
      <c r="D34" s="7">
        <f t="shared" si="1"/>
        <v>23</v>
      </c>
      <c r="E34" s="6">
        <f t="shared" si="3"/>
        <v>0</v>
      </c>
      <c r="F34" s="8">
        <f t="shared" si="2"/>
        <v>6.054218272335383E+17</v>
      </c>
      <c r="G34" s="8">
        <f t="shared" si="0"/>
        <v>1.9792209776474063E+18</v>
      </c>
    </row>
    <row r="35" spans="4:7">
      <c r="D35" s="7">
        <f t="shared" si="1"/>
        <v>24</v>
      </c>
      <c r="E35" s="6">
        <f t="shared" si="3"/>
        <v>0</v>
      </c>
      <c r="F35" s="8">
        <f t="shared" si="2"/>
        <v>5.4538828280221037E+17</v>
      </c>
      <c r="G35" s="8">
        <f t="shared" si="0"/>
        <v>1.8909971861371832E+18</v>
      </c>
    </row>
    <row r="36" spans="4:7">
      <c r="D36" s="7">
        <f t="shared" si="1"/>
        <v>25</v>
      </c>
      <c r="E36" s="6">
        <f t="shared" si="3"/>
        <v>0</v>
      </c>
      <c r="F36" s="8">
        <f t="shared" si="2"/>
        <v>4.913076563115136E+17</v>
      </c>
      <c r="G36" s="8">
        <f t="shared" si="0"/>
        <v>1.803703720489227E+18</v>
      </c>
    </row>
    <row r="37" spans="4:7">
      <c r="D37" s="7">
        <f t="shared" si="1"/>
        <v>26</v>
      </c>
      <c r="E37" s="6">
        <f t="shared" si="3"/>
        <v>0</v>
      </c>
      <c r="F37" s="8">
        <f t="shared" si="2"/>
        <v>4.4258965724397875E+17</v>
      </c>
      <c r="G37" s="8">
        <f t="shared" si="0"/>
        <v>1.7178140704747599E+18</v>
      </c>
    </row>
    <row r="38" spans="4:7">
      <c r="D38" s="7">
        <f t="shared" si="1"/>
        <v>27</v>
      </c>
      <c r="E38" s="6">
        <f t="shared" si="3"/>
        <v>0</v>
      </c>
      <c r="F38" s="8">
        <f t="shared" si="2"/>
        <v>3.987025282079897E+17</v>
      </c>
      <c r="G38" s="8">
        <f t="shared" si="0"/>
        <v>1.6337138351426555E+18</v>
      </c>
    </row>
    <row r="39" spans="4:7">
      <c r="D39" s="7">
        <f t="shared" si="1"/>
        <v>28</v>
      </c>
      <c r="E39" s="6">
        <f t="shared" si="3"/>
        <v>0</v>
      </c>
      <c r="F39" s="8">
        <f t="shared" si="2"/>
        <v>3.5916724080114157E+17</v>
      </c>
      <c r="G39" s="8">
        <f t="shared" si="0"/>
        <v>1.5517124006204616E+18</v>
      </c>
    </row>
    <row r="40" spans="4:7">
      <c r="D40" s="7">
        <f t="shared" si="1"/>
        <v>29</v>
      </c>
      <c r="E40" s="6">
        <f t="shared" si="3"/>
        <v>0</v>
      </c>
      <c r="F40" s="8">
        <f t="shared" si="2"/>
        <v>3.2355226701098234E+17</v>
      </c>
      <c r="G40" s="8">
        <f t="shared" si="0"/>
        <v>1.4720532455614723E+18</v>
      </c>
    </row>
    <row r="41" spans="4:7">
      <c r="D41" s="7">
        <f t="shared" si="1"/>
        <v>30</v>
      </c>
      <c r="E41" s="6">
        <f t="shared" si="3"/>
        <v>0</v>
      </c>
      <c r="F41" s="8">
        <f t="shared" si="2"/>
        <v>2.9146886908293248E+17</v>
      </c>
      <c r="G41" s="8">
        <f t="shared" si="0"/>
        <v>1.3949230258341394E+18</v>
      </c>
    </row>
    <row r="42" spans="4:7">
      <c r="D42" s="7">
        <f t="shared" si="1"/>
        <v>31</v>
      </c>
      <c r="E42" s="6">
        <f t="shared" si="3"/>
        <v>0</v>
      </c>
      <c r="F42" s="8">
        <f t="shared" si="2"/>
        <v>2.625668564442481E+17</v>
      </c>
      <c r="G42" s="8">
        <f t="shared" si="0"/>
        <v>1.3204595738951639E+18</v>
      </c>
    </row>
    <row r="43" spans="4:7">
      <c r="D43" s="7">
        <f t="shared" si="1"/>
        <v>32</v>
      </c>
      <c r="E43" s="6">
        <f t="shared" si="3"/>
        <v>0</v>
      </c>
      <c r="F43" s="8">
        <f t="shared" si="2"/>
        <v>2.3653076337081581E+17</v>
      </c>
      <c r="G43" s="8">
        <f t="shared" si="0"/>
        <v>1.2487589338158838E+18</v>
      </c>
    </row>
    <row r="44" spans="4:7">
      <c r="D44" s="7">
        <f t="shared" si="1"/>
        <v>33</v>
      </c>
      <c r="E44" s="6">
        <f t="shared" si="3"/>
        <v>0</v>
      </c>
      <c r="F44" s="8">
        <f t="shared" ref="F44:F75" si="4">I(dt,D43,D44,F43,E44, gamma_I, Sigma_f, lambda_I)</f>
        <v>2.1307640567597789E+17</v>
      </c>
      <c r="G44" s="8">
        <f t="shared" ref="G44:G75" si="5">X(dt,D43,D44,G43,E44, gamma_I, Sigma_f, lambda_I,gamma_X,sigma_aXe, lambda_X, F44)</f>
        <v>1.1798815399701678E+18</v>
      </c>
    </row>
    <row r="45" spans="4:7">
      <c r="D45" s="7">
        <f t="shared" si="1"/>
        <v>34</v>
      </c>
      <c r="E45" s="6">
        <f t="shared" si="3"/>
        <v>0</v>
      </c>
      <c r="F45" s="8">
        <f t="shared" si="4"/>
        <v>1.9194777883761629E+17</v>
      </c>
      <c r="G45" s="8">
        <f t="shared" si="5"/>
        <v>1.1138576357858162E+18</v>
      </c>
    </row>
    <row r="46" spans="4:7">
      <c r="D46" s="7">
        <f t="shared" si="1"/>
        <v>35</v>
      </c>
      <c r="E46" s="6">
        <f t="shared" si="3"/>
        <v>0</v>
      </c>
      <c r="F46" s="8">
        <f t="shared" si="4"/>
        <v>1.7291426370652454E+17</v>
      </c>
      <c r="G46" s="8">
        <f t="shared" si="5"/>
        <v>1.0506920185709679E+18</v>
      </c>
    </row>
    <row r="47" spans="4:7">
      <c r="D47" s="7">
        <f t="shared" si="1"/>
        <v>36</v>
      </c>
      <c r="E47" s="6">
        <f t="shared" si="3"/>
        <v>0</v>
      </c>
      <c r="F47" s="8">
        <f t="shared" si="4"/>
        <v>1.557681092963505E+17</v>
      </c>
      <c r="G47" s="8">
        <f t="shared" si="5"/>
        <v>9.9036818712697178E+17</v>
      </c>
    </row>
    <row r="48" spans="4:7">
      <c r="D48" s="7">
        <f t="shared" si="1"/>
        <v>37</v>
      </c>
      <c r="E48" s="6">
        <f t="shared" si="3"/>
        <v>0</v>
      </c>
      <c r="F48" s="8">
        <f t="shared" si="4"/>
        <v>1.4032216517973843E+17</v>
      </c>
      <c r="G48" s="8">
        <f t="shared" si="5"/>
        <v>9.3285196053717325E+17</v>
      </c>
    </row>
    <row r="49" spans="4:7">
      <c r="D49" s="7">
        <f t="shared" si="1"/>
        <v>38</v>
      </c>
      <c r="E49" s="6">
        <f t="shared" si="3"/>
        <v>0</v>
      </c>
      <c r="F49" s="8">
        <f t="shared" si="4"/>
        <v>1.2640783873975622E+17</v>
      </c>
      <c r="G49" s="8">
        <f t="shared" si="5"/>
        <v>8.7809462907598592E+17</v>
      </c>
    </row>
    <row r="50" spans="4:7">
      <c r="D50" s="7">
        <f t="shared" si="1"/>
        <v>39</v>
      </c>
      <c r="E50" s="6">
        <f t="shared" si="3"/>
        <v>0</v>
      </c>
      <c r="F50" s="8">
        <f t="shared" si="4"/>
        <v>1.1387325497998706E+17</v>
      </c>
      <c r="G50" s="8">
        <f t="shared" si="5"/>
        <v>8.2603569152384461E+17</v>
      </c>
    </row>
    <row r="51" spans="4:7">
      <c r="D51" s="7">
        <f t="shared" si="1"/>
        <v>40</v>
      </c>
      <c r="E51" s="6">
        <f>E50+50000000000000</f>
        <v>50000000000000</v>
      </c>
      <c r="F51" s="8">
        <f t="shared" si="4"/>
        <v>4.0119820588108429E+17</v>
      </c>
      <c r="G51" s="8">
        <f t="shared" si="5"/>
        <v>5.2253438802619379E+17</v>
      </c>
    </row>
    <row r="52" spans="4:7">
      <c r="D52" s="7">
        <f t="shared" si="1"/>
        <v>41</v>
      </c>
      <c r="E52" s="6">
        <f t="shared" si="3"/>
        <v>50000000000000</v>
      </c>
      <c r="F52" s="8">
        <f t="shared" si="4"/>
        <v>6.600320544957481E+17</v>
      </c>
      <c r="G52" s="8">
        <f t="shared" si="5"/>
        <v>3.6527830898598054E+17</v>
      </c>
    </row>
    <row r="53" spans="4:7">
      <c r="D53" s="7">
        <f t="shared" si="1"/>
        <v>42</v>
      </c>
      <c r="E53" s="6">
        <f t="shared" si="3"/>
        <v>50000000000000</v>
      </c>
      <c r="F53" s="8">
        <f t="shared" si="4"/>
        <v>8.9319997457568474E+17</v>
      </c>
      <c r="G53" s="8">
        <f t="shared" si="5"/>
        <v>2.9151623045159386E+17</v>
      </c>
    </row>
    <row r="54" spans="4:7">
      <c r="D54" s="7">
        <f t="shared" si="1"/>
        <v>43</v>
      </c>
      <c r="E54" s="6">
        <f t="shared" si="3"/>
        <v>50000000000000</v>
      </c>
      <c r="F54" s="8">
        <f t="shared" si="4"/>
        <v>1.1032469960351631E+18</v>
      </c>
      <c r="G54" s="8">
        <f t="shared" si="5"/>
        <v>2.6476254457869786E+17</v>
      </c>
    </row>
    <row r="55" spans="4:7">
      <c r="D55" s="7">
        <f t="shared" si="1"/>
        <v>44</v>
      </c>
      <c r="E55" s="6">
        <f t="shared" si="3"/>
        <v>50000000000000</v>
      </c>
      <c r="F55" s="8">
        <f t="shared" si="4"/>
        <v>1.2924657839750866E+18</v>
      </c>
      <c r="G55" s="8">
        <f t="shared" si="5"/>
        <v>2.6386667143562835E+17</v>
      </c>
    </row>
    <row r="56" spans="4:7">
      <c r="D56" s="7">
        <f t="shared" si="1"/>
        <v>45</v>
      </c>
      <c r="E56" s="6">
        <f t="shared" si="3"/>
        <v>50000000000000</v>
      </c>
      <c r="F56" s="8">
        <f t="shared" si="4"/>
        <v>1.4629216631428897E+18</v>
      </c>
      <c r="G56" s="8">
        <f t="shared" si="5"/>
        <v>2.7662506478052874E+17</v>
      </c>
    </row>
    <row r="57" spans="4:7">
      <c r="D57" s="7">
        <f t="shared" si="1"/>
        <v>46</v>
      </c>
      <c r="E57" s="6">
        <f t="shared" si="3"/>
        <v>50000000000000</v>
      </c>
      <c r="F57" s="8">
        <f t="shared" si="4"/>
        <v>1.6164751609704609E+18</v>
      </c>
      <c r="G57" s="8">
        <f t="shared" si="5"/>
        <v>2.9604859262752941E+17</v>
      </c>
    </row>
    <row r="58" spans="4:7">
      <c r="D58" s="7">
        <f t="shared" si="1"/>
        <v>47</v>
      </c>
      <c r="E58" s="6">
        <f t="shared" si="3"/>
        <v>50000000000000</v>
      </c>
      <c r="F58" s="8">
        <f t="shared" si="4"/>
        <v>1.7548023152475517E+18</v>
      </c>
      <c r="G58" s="8">
        <f t="shared" si="5"/>
        <v>3.1818205685638669E+17</v>
      </c>
    </row>
    <row r="59" spans="4:7">
      <c r="D59" s="7">
        <f t="shared" si="1"/>
        <v>48</v>
      </c>
      <c r="E59" s="6">
        <f t="shared" si="3"/>
        <v>50000000000000</v>
      </c>
      <c r="F59" s="8">
        <f t="shared" si="4"/>
        <v>1.8794129680891075E+18</v>
      </c>
      <c r="G59" s="8">
        <f t="shared" si="5"/>
        <v>3.4083092536308896E+17</v>
      </c>
    </row>
    <row r="60" spans="4:7">
      <c r="D60" s="7">
        <f t="shared" si="1"/>
        <v>49</v>
      </c>
      <c r="E60" s="6">
        <f t="shared" si="3"/>
        <v>50000000000000</v>
      </c>
      <c r="F60" s="8">
        <f t="shared" si="4"/>
        <v>1.9916672458753344E+18</v>
      </c>
      <c r="G60" s="8">
        <f t="shared" si="5"/>
        <v>3.6281827286182042E+17</v>
      </c>
    </row>
    <row r="61" spans="4:7">
      <c r="D61" s="7">
        <f t="shared" si="1"/>
        <v>50</v>
      </c>
      <c r="E61" s="6">
        <f t="shared" si="3"/>
        <v>50000000000000</v>
      </c>
      <c r="F61" s="8">
        <f t="shared" si="4"/>
        <v>2.0927904050431926E+18</v>
      </c>
      <c r="G61" s="8">
        <f t="shared" si="5"/>
        <v>3.835515505607472E+17</v>
      </c>
    </row>
    <row r="62" spans="4:7">
      <c r="D62" s="7">
        <f t="shared" si="1"/>
        <v>51</v>
      </c>
      <c r="E62" s="6">
        <f t="shared" si="3"/>
        <v>50000000000000</v>
      </c>
      <c r="F62" s="8">
        <f t="shared" si="4"/>
        <v>2.1838862057712663E+18</v>
      </c>
      <c r="G62" s="8">
        <f t="shared" si="5"/>
        <v>4.027703648867721E+17</v>
      </c>
    </row>
    <row r="63" spans="4:7">
      <c r="D63" s="7">
        <f t="shared" si="1"/>
        <v>52</v>
      </c>
      <c r="E63" s="6">
        <f t="shared" si="3"/>
        <v>50000000000000</v>
      </c>
      <c r="F63" s="8">
        <f t="shared" si="4"/>
        <v>2.2659489595318963E+18</v>
      </c>
      <c r="G63" s="8">
        <f t="shared" si="5"/>
        <v>4.2039996947982829E+17</v>
      </c>
    </row>
    <row r="64" spans="4:7">
      <c r="D64" s="7">
        <f t="shared" si="1"/>
        <v>53</v>
      </c>
      <c r="E64" s="6">
        <f t="shared" si="3"/>
        <v>50000000000000</v>
      </c>
      <c r="F64" s="8">
        <f t="shared" si="4"/>
        <v>2.3398743820097121E+18</v>
      </c>
      <c r="G64" s="8">
        <f t="shared" si="5"/>
        <v>4.3646646332587328E+17</v>
      </c>
    </row>
    <row r="65" spans="4:7">
      <c r="D65" s="7">
        <f t="shared" si="1"/>
        <v>54</v>
      </c>
      <c r="E65" s="6">
        <f t="shared" si="3"/>
        <v>50000000000000</v>
      </c>
      <c r="F65" s="8">
        <f t="shared" si="4"/>
        <v>2.4064693698462694E+18</v>
      </c>
      <c r="G65" s="8">
        <f t="shared" si="5"/>
        <v>4.5104797800323341E+17</v>
      </c>
    </row>
    <row r="66" spans="4:7">
      <c r="D66" s="7">
        <f t="shared" si="1"/>
        <v>55</v>
      </c>
      <c r="E66" s="6">
        <f t="shared" si="3"/>
        <v>50000000000000</v>
      </c>
      <c r="F66" s="8">
        <f t="shared" si="4"/>
        <v>2.4664608079240438E+18</v>
      </c>
      <c r="G66" s="8">
        <f t="shared" si="5"/>
        <v>4.6424682836731597E+17</v>
      </c>
    </row>
    <row r="67" spans="4:7">
      <c r="D67" s="7">
        <f t="shared" si="1"/>
        <v>56</v>
      </c>
      <c r="E67" s="6">
        <f t="shared" si="3"/>
        <v>50000000000000</v>
      </c>
      <c r="F67" s="8">
        <f t="shared" si="4"/>
        <v>2.520503503321366E+18</v>
      </c>
      <c r="G67" s="8">
        <f t="shared" si="5"/>
        <v>4.7617385026158074E+17</v>
      </c>
    </row>
    <row r="68" spans="4:7">
      <c r="D68" s="7">
        <f t="shared" si="1"/>
        <v>57</v>
      </c>
      <c r="E68" s="6">
        <f t="shared" si="3"/>
        <v>50000000000000</v>
      </c>
      <c r="F68" s="8">
        <f t="shared" si="4"/>
        <v>2.5691873325374863E+18</v>
      </c>
      <c r="G68" s="8">
        <f t="shared" si="5"/>
        <v>4.8693980137455238E+17</v>
      </c>
    </row>
    <row r="69" spans="4:7">
      <c r="D69" s="7">
        <f t="shared" si="1"/>
        <v>58</v>
      </c>
      <c r="E69" s="6">
        <f t="shared" si="3"/>
        <v>50000000000000</v>
      </c>
      <c r="F69" s="8">
        <f t="shared" si="4"/>
        <v>2.613043679999788E+18</v>
      </c>
      <c r="G69" s="8">
        <f t="shared" si="5"/>
        <v>4.9665083593770573E+17</v>
      </c>
    </row>
    <row r="70" spans="4:7">
      <c r="D70" s="7">
        <f t="shared" si="1"/>
        <v>59</v>
      </c>
      <c r="E70" s="6">
        <f t="shared" si="3"/>
        <v>50000000000000</v>
      </c>
      <c r="F70" s="8">
        <f t="shared" si="4"/>
        <v>2.6525512381295268E+18</v>
      </c>
      <c r="G70" s="8">
        <f t="shared" si="5"/>
        <v>5.0540631121368166E+17</v>
      </c>
    </row>
    <row r="71" spans="4:7">
      <c r="D71" s="7">
        <f t="shared" si="1"/>
        <v>60</v>
      </c>
      <c r="E71" s="6">
        <f t="shared" si="3"/>
        <v>50000000000000</v>
      </c>
      <c r="F71" s="8">
        <f t="shared" si="4"/>
        <v>2.6881412322738499E+18</v>
      </c>
      <c r="G71" s="8">
        <f t="shared" si="5"/>
        <v>5.1329791231749107E+17</v>
      </c>
    </row>
    <row r="72" spans="4:7">
      <c r="D72" s="7">
        <f t="shared" si="1"/>
        <v>61</v>
      </c>
      <c r="E72" s="6">
        <f t="shared" si="3"/>
        <v>50000000000000</v>
      </c>
      <c r="F72" s="8">
        <f t="shared" si="4"/>
        <v>2.7202021275342807E+18</v>
      </c>
      <c r="G72" s="8">
        <f t="shared" si="5"/>
        <v>5.2040950735459712E+17</v>
      </c>
    </row>
    <row r="73" spans="4:7">
      <c r="D73" s="7">
        <f t="shared" si="1"/>
        <v>62</v>
      </c>
      <c r="E73" s="6">
        <f t="shared" si="3"/>
        <v>50000000000000</v>
      </c>
      <c r="F73" s="8">
        <f t="shared" si="4"/>
        <v>2.7490838688667464E+18</v>
      </c>
      <c r="G73" s="8">
        <f t="shared" si="5"/>
        <v>5.268173931290448E+17</v>
      </c>
    </row>
    <row r="74" spans="4:7">
      <c r="D74" s="7">
        <f t="shared" si="1"/>
        <v>63</v>
      </c>
      <c r="E74" s="6">
        <f t="shared" si="3"/>
        <v>50000000000000</v>
      </c>
      <c r="F74" s="8">
        <f t="shared" si="4"/>
        <v>2.7751017007338732E+18</v>
      </c>
      <c r="G74" s="8">
        <f t="shared" si="5"/>
        <v>5.3259073641430515E+17</v>
      </c>
    </row>
    <row r="75" spans="4:7">
      <c r="D75" s="7">
        <f t="shared" si="1"/>
        <v>64</v>
      </c>
      <c r="E75" s="6">
        <f t="shared" si="3"/>
        <v>50000000000000</v>
      </c>
      <c r="F75" s="8">
        <f t="shared" si="4"/>
        <v>2.7985396080010906E+18</v>
      </c>
      <c r="G75" s="8">
        <f t="shared" si="5"/>
        <v>5.3779210003557882E+17</v>
      </c>
    </row>
    <row r="76" spans="4:7">
      <c r="D76" s="7">
        <f t="shared" si="1"/>
        <v>65</v>
      </c>
      <c r="E76" s="6">
        <f t="shared" si="3"/>
        <v>50000000000000</v>
      </c>
      <c r="F76" s="8">
        <f t="shared" ref="F76:F94" si="6">I(dt,D75,D76,F75,E76, gamma_I, Sigma_f, lambda_I)</f>
        <v>2.8196534156339528E+18</v>
      </c>
      <c r="G76" s="8">
        <f t="shared" ref="G76:G94" si="7">X(dt,D75,D76,G75,E76, gamma_I, Sigma_f, lambda_I,gamma_X,sigma_aXe, lambda_X, F76)</f>
        <v>5.424779919456832E+17</v>
      </c>
    </row>
    <row r="77" spans="4:7">
      <c r="D77" s="7">
        <f t="shared" ref="D77:D94" si="8">D76+1</f>
        <v>66</v>
      </c>
      <c r="E77" s="6">
        <f t="shared" si="3"/>
        <v>50000000000000</v>
      </c>
      <c r="F77" s="8">
        <f t="shared" si="6"/>
        <v>2.8386735810299075E+18</v>
      </c>
      <c r="G77" s="8">
        <f t="shared" si="7"/>
        <v>5.4669940379255622E+17</v>
      </c>
    </row>
    <row r="78" spans="4:7">
      <c r="D78" s="7">
        <f t="shared" si="8"/>
        <v>67</v>
      </c>
      <c r="E78" s="6">
        <f t="shared" si="3"/>
        <v>50000000000000</v>
      </c>
      <c r="F78" s="8">
        <f t="shared" si="6"/>
        <v>2.8558077094628296E+18</v>
      </c>
      <c r="G78" s="8">
        <f t="shared" si="7"/>
        <v>5.5050232176826566E+17</v>
      </c>
    </row>
    <row r="79" spans="4:7">
      <c r="D79" s="7">
        <f t="shared" si="8"/>
        <v>68</v>
      </c>
      <c r="E79" s="6">
        <f t="shared" ref="E79:E94" si="9">E78</f>
        <v>50000000000000</v>
      </c>
      <c r="F79" s="8">
        <f t="shared" si="6"/>
        <v>2.871242820096426E+18</v>
      </c>
      <c r="G79" s="8">
        <f t="shared" si="7"/>
        <v>5.5392820181802912E+17</v>
      </c>
    </row>
    <row r="80" spans="4:7">
      <c r="D80" s="7">
        <f t="shared" si="8"/>
        <v>69</v>
      </c>
      <c r="E80" s="6">
        <f t="shared" si="9"/>
        <v>50000000000000</v>
      </c>
      <c r="F80" s="8">
        <f t="shared" si="6"/>
        <v>2.8851473873000658E+18</v>
      </c>
      <c r="G80" s="8">
        <f t="shared" si="7"/>
        <v>5.5701440650566291E+17</v>
      </c>
    </row>
    <row r="81" spans="4:7">
      <c r="D81" s="7">
        <f t="shared" si="8"/>
        <v>70</v>
      </c>
      <c r="E81" s="6">
        <f t="shared" si="9"/>
        <v>50000000000000</v>
      </c>
      <c r="F81" s="8">
        <f t="shared" si="6"/>
        <v>2.8976731795480151E+18</v>
      </c>
      <c r="G81" s="8">
        <f t="shared" si="7"/>
        <v>5.5979460369111942E+17</v>
      </c>
    </row>
    <row r="82" spans="4:7">
      <c r="D82" s="7">
        <f t="shared" si="8"/>
        <v>71</v>
      </c>
      <c r="E82" s="6">
        <f t="shared" si="9"/>
        <v>50000000000000</v>
      </c>
      <c r="F82" s="8">
        <f t="shared" si="6"/>
        <v>2.9089569159736776E+18</v>
      </c>
      <c r="G82" s="8">
        <f t="shared" si="7"/>
        <v>5.6229912867511789E+17</v>
      </c>
    </row>
    <row r="83" spans="4:7">
      <c r="D83" s="7">
        <f t="shared" si="8"/>
        <v>72</v>
      </c>
      <c r="E83" s="6">
        <f t="shared" si="9"/>
        <v>50000000000000</v>
      </c>
      <c r="F83" s="8">
        <f t="shared" si="6"/>
        <v>2.9191217586601492E+18</v>
      </c>
      <c r="G83" s="8">
        <f t="shared" si="7"/>
        <v>5.6455531218728467E+17</v>
      </c>
    </row>
    <row r="84" spans="4:7">
      <c r="D84" s="7">
        <f t="shared" si="8"/>
        <v>73</v>
      </c>
      <c r="E84" s="6">
        <f t="shared" si="9"/>
        <v>50000000000000</v>
      </c>
      <c r="F84" s="8">
        <f t="shared" si="6"/>
        <v>2.9282786569554447E+18</v>
      </c>
      <c r="G84" s="8">
        <f t="shared" si="7"/>
        <v>5.6658777687624742E+17</v>
      </c>
    </row>
    <row r="85" spans="4:7">
      <c r="D85" s="7">
        <f t="shared" si="8"/>
        <v>74</v>
      </c>
      <c r="E85" s="6">
        <f t="shared" si="9"/>
        <v>50000000000000</v>
      </c>
      <c r="F85" s="8">
        <f t="shared" si="6"/>
        <v>2.9365275584856161E+18</v>
      </c>
      <c r="G85" s="8">
        <f t="shared" si="7"/>
        <v>5.6841870499914515E+17</v>
      </c>
    </row>
    <row r="86" spans="4:7">
      <c r="D86" s="7">
        <f t="shared" si="8"/>
        <v>75</v>
      </c>
      <c r="E86" s="6">
        <f t="shared" si="9"/>
        <v>50000000000000</v>
      </c>
      <c r="F86" s="8">
        <f t="shared" si="6"/>
        <v>2.9439585000839757E+18</v>
      </c>
      <c r="G86" s="8">
        <f t="shared" si="7"/>
        <v>5.7006807991744806E+17</v>
      </c>
    </row>
    <row r="87" spans="4:7">
      <c r="D87" s="7">
        <f t="shared" si="8"/>
        <v>76</v>
      </c>
      <c r="E87" s="6">
        <f t="shared" si="9"/>
        <v>50000000000000</v>
      </c>
      <c r="F87" s="8">
        <f t="shared" si="6"/>
        <v>2.9506525905439314E+18</v>
      </c>
      <c r="G87" s="8">
        <f t="shared" si="7"/>
        <v>5.7155390385090829E+17</v>
      </c>
    </row>
    <row r="88" spans="4:7">
      <c r="D88" s="7">
        <f t="shared" si="8"/>
        <v>77</v>
      </c>
      <c r="E88" s="6">
        <f t="shared" si="9"/>
        <v>50000000000000</v>
      </c>
      <c r="F88" s="8">
        <f t="shared" si="6"/>
        <v>2.9566828959221832E+18</v>
      </c>
      <c r="G88" s="8">
        <f t="shared" si="7"/>
        <v>5.7289239415879386E+17</v>
      </c>
    </row>
    <row r="89" spans="4:7">
      <c r="D89" s="7">
        <f t="shared" si="8"/>
        <v>78</v>
      </c>
      <c r="E89" s="6">
        <f t="shared" si="9"/>
        <v>50000000000000</v>
      </c>
      <c r="F89" s="8">
        <f t="shared" si="6"/>
        <v>2.962115237055383E+18</v>
      </c>
      <c r="G89" s="8">
        <f t="shared" si="7"/>
        <v>5.740981602279015E+17</v>
      </c>
    </row>
    <row r="90" spans="4:7">
      <c r="D90" s="7">
        <f t="shared" si="8"/>
        <v>79</v>
      </c>
      <c r="E90" s="6">
        <f t="shared" si="9"/>
        <v>50000000000000</v>
      </c>
      <c r="F90" s="8">
        <f t="shared" si="6"/>
        <v>2.9670089079951478E+18</v>
      </c>
      <c r="G90" s="8">
        <f t="shared" si="7"/>
        <v>5.7518436286129894E+17</v>
      </c>
    </row>
    <row r="91" spans="4:7">
      <c r="D91" s="7">
        <f t="shared" si="8"/>
        <v>80</v>
      </c>
      <c r="E91" s="6">
        <f t="shared" si="9"/>
        <v>50000000000000</v>
      </c>
      <c r="F91" s="8">
        <f t="shared" si="6"/>
        <v>2.971417323203158E+18</v>
      </c>
      <c r="G91" s="8">
        <f t="shared" si="7"/>
        <v>5.7616285788602061E+17</v>
      </c>
    </row>
    <row r="92" spans="4:7">
      <c r="D92" s="7">
        <f t="shared" si="8"/>
        <v>81</v>
      </c>
      <c r="E92" s="6">
        <f t="shared" si="9"/>
        <v>50000000000000</v>
      </c>
      <c r="F92" s="8">
        <f t="shared" si="6"/>
        <v>2.9753886005704796E+18</v>
      </c>
      <c r="G92" s="8">
        <f t="shared" si="7"/>
        <v>5.7704432553463219E+17</v>
      </c>
    </row>
    <row r="93" spans="4:7">
      <c r="D93" s="7">
        <f t="shared" si="8"/>
        <v>82</v>
      </c>
      <c r="E93" s="6">
        <f t="shared" si="9"/>
        <v>50000000000000</v>
      </c>
      <c r="F93" s="8">
        <f t="shared" si="6"/>
        <v>2.9789660866247767E+18</v>
      </c>
      <c r="G93" s="8">
        <f t="shared" si="7"/>
        <v>5.7783838700550925E+17</v>
      </c>
    </row>
    <row r="94" spans="4:7">
      <c r="D94" s="7">
        <f t="shared" si="8"/>
        <v>83</v>
      </c>
      <c r="E94" s="6">
        <f t="shared" si="9"/>
        <v>50000000000000</v>
      </c>
      <c r="F94" s="8">
        <f t="shared" si="6"/>
        <v>2.9821888296580393E+18</v>
      </c>
      <c r="G94" s="8">
        <f t="shared" si="7"/>
        <v>5.7855370946979558E+17</v>
      </c>
    </row>
  </sheetData>
  <pageMargins left="0.7" right="0.7" top="0.75" bottom="0.75" header="0.3" footer="0.3"/>
  <pageSetup orientation="portrait" horizontalDpi="1200" verticalDpi="1200" r:id="rId1"/>
  <drawing r:id="rId2"/>
  <legacyDrawing r:id="rId3"/>
  <oleObjects>
    <oleObject progId="Packager Shell Object" shapeId="102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dt</vt:lpstr>
      <vt:lpstr>gamma_I</vt:lpstr>
      <vt:lpstr>gamma_X</vt:lpstr>
      <vt:lpstr>lambda_I</vt:lpstr>
      <vt:lpstr>lambda_X</vt:lpstr>
      <vt:lpstr>sigma_aXe</vt:lpstr>
      <vt:lpstr>Sigma_f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William Garland</cp:lastModifiedBy>
  <dcterms:created xsi:type="dcterms:W3CDTF">2013-04-18T13:17:09Z</dcterms:created>
  <dcterms:modified xsi:type="dcterms:W3CDTF">2018-01-29T15:18:19Z</dcterms:modified>
</cp:coreProperties>
</file>