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Sheet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61" i="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D20"/>
  <c r="F19"/>
  <c r="E19"/>
  <c r="F18"/>
  <c r="E18"/>
  <c r="F17"/>
  <c r="E17"/>
  <c r="L16"/>
  <c r="F16"/>
  <c r="E16"/>
  <c r="D16"/>
  <c r="F15"/>
  <c r="E15"/>
  <c r="B10"/>
  <c r="G59" s="1"/>
  <c r="B7"/>
  <c r="L58" s="1"/>
  <c r="L22" l="1"/>
  <c r="L24"/>
  <c r="L26"/>
  <c r="D28"/>
  <c r="L32"/>
  <c r="D34"/>
  <c r="L36"/>
  <c r="D38"/>
  <c r="L40"/>
  <c r="L42"/>
  <c r="L44"/>
  <c r="L46"/>
  <c r="L48"/>
  <c r="D50"/>
  <c r="L52"/>
  <c r="D54"/>
  <c r="D57"/>
  <c r="L61"/>
  <c r="L20"/>
  <c r="D22"/>
  <c r="D24"/>
  <c r="D26"/>
  <c r="L28"/>
  <c r="D30"/>
  <c r="L30"/>
  <c r="D32"/>
  <c r="L34"/>
  <c r="D36"/>
  <c r="L38"/>
  <c r="D40"/>
  <c r="D42"/>
  <c r="D44"/>
  <c r="D46"/>
  <c r="D48"/>
  <c r="L50"/>
  <c r="D52"/>
  <c r="L54"/>
  <c r="L57"/>
  <c r="G58"/>
  <c r="D61"/>
  <c r="D15"/>
  <c r="L15"/>
  <c r="G16"/>
  <c r="D19"/>
  <c r="L19"/>
  <c r="G20"/>
  <c r="C22"/>
  <c r="G22"/>
  <c r="C24"/>
  <c r="G24"/>
  <c r="C26"/>
  <c r="G26"/>
  <c r="C28"/>
  <c r="G28"/>
  <c r="C30"/>
  <c r="G30"/>
  <c r="C32"/>
  <c r="G32"/>
  <c r="C34"/>
  <c r="G34"/>
  <c r="C36"/>
  <c r="G36"/>
  <c r="C38"/>
  <c r="G38"/>
  <c r="C40"/>
  <c r="G40"/>
  <c r="C42"/>
  <c r="G42"/>
  <c r="C44"/>
  <c r="G44"/>
  <c r="C46"/>
  <c r="G46"/>
  <c r="C48"/>
  <c r="G48"/>
  <c r="C50"/>
  <c r="G50"/>
  <c r="C52"/>
  <c r="G52"/>
  <c r="C54"/>
  <c r="G54"/>
  <c r="D56"/>
  <c r="L56"/>
  <c r="G57"/>
  <c r="D60"/>
  <c r="L60"/>
  <c r="G61"/>
  <c r="D18"/>
  <c r="L21"/>
  <c r="L23"/>
  <c r="L25"/>
  <c r="L27"/>
  <c r="D29"/>
  <c r="L33"/>
  <c r="D35"/>
  <c r="D37"/>
  <c r="L39"/>
  <c r="L41"/>
  <c r="L43"/>
  <c r="D45"/>
  <c r="D47"/>
  <c r="L49"/>
  <c r="D51"/>
  <c r="L53"/>
  <c r="L55"/>
  <c r="G56"/>
  <c r="D59"/>
  <c r="L59"/>
  <c r="G60"/>
  <c r="G17"/>
  <c r="G15"/>
  <c r="L18"/>
  <c r="G19"/>
  <c r="D21"/>
  <c r="D23"/>
  <c r="D25"/>
  <c r="D27"/>
  <c r="L29"/>
  <c r="D31"/>
  <c r="L31"/>
  <c r="D33"/>
  <c r="L35"/>
  <c r="L37"/>
  <c r="D39"/>
  <c r="D41"/>
  <c r="D43"/>
  <c r="L45"/>
  <c r="L47"/>
  <c r="D49"/>
  <c r="L51"/>
  <c r="D53"/>
  <c r="D55"/>
  <c r="J6"/>
  <c r="J7" s="1"/>
  <c r="J8" s="1"/>
  <c r="J9" s="1"/>
  <c r="D17"/>
  <c r="L17"/>
  <c r="G18"/>
  <c r="C21"/>
  <c r="G21"/>
  <c r="C23"/>
  <c r="G23"/>
  <c r="C25"/>
  <c r="G25"/>
  <c r="C27"/>
  <c r="G27"/>
  <c r="C29"/>
  <c r="G29"/>
  <c r="C31"/>
  <c r="G31"/>
  <c r="C33"/>
  <c r="G33"/>
  <c r="C35"/>
  <c r="G35"/>
  <c r="C37"/>
  <c r="G37"/>
  <c r="C39"/>
  <c r="G39"/>
  <c r="C41"/>
  <c r="G41"/>
  <c r="C43"/>
  <c r="G43"/>
  <c r="C45"/>
  <c r="G45"/>
  <c r="C47"/>
  <c r="G47"/>
  <c r="C49"/>
  <c r="G49"/>
  <c r="C51"/>
  <c r="G51"/>
  <c r="C53"/>
  <c r="G53"/>
  <c r="C55"/>
  <c r="G55"/>
  <c r="D58"/>
</calcChain>
</file>

<file path=xl/sharedStrings.xml><?xml version="1.0" encoding="utf-8"?>
<sst xmlns="http://schemas.openxmlformats.org/spreadsheetml/2006/main" count="49" uniqueCount="38">
  <si>
    <t>Decay Heat Calculations</t>
  </si>
  <si>
    <t>Input data</t>
  </si>
  <si>
    <t>Derived data</t>
  </si>
  <si>
    <t>P0</t>
  </si>
  <si>
    <t>watts</t>
  </si>
  <si>
    <t>Initial Power</t>
  </si>
  <si>
    <t>T_s in other time units</t>
  </si>
  <si>
    <t>T</t>
  </si>
  <si>
    <t>varies</t>
  </si>
  <si>
    <t>seconds</t>
  </si>
  <si>
    <t xml:space="preserve">Time since reactor startup </t>
  </si>
  <si>
    <t>minutes</t>
  </si>
  <si>
    <t>T_s</t>
  </si>
  <si>
    <t xml:space="preserve">Time of reactor shutdown </t>
  </si>
  <si>
    <t>hours</t>
  </si>
  <si>
    <t>T_elapse</t>
  </si>
  <si>
    <t>Time since reactor shutdown = T-T_s</t>
  </si>
  <si>
    <t>days</t>
  </si>
  <si>
    <t>P_ass</t>
  </si>
  <si>
    <t>Max assembly power</t>
  </si>
  <si>
    <t>years</t>
  </si>
  <si>
    <t>q_max</t>
  </si>
  <si>
    <t>W/m^2</t>
  </si>
  <si>
    <t>max surface heat flux</t>
  </si>
  <si>
    <t>ANS</t>
  </si>
  <si>
    <t>Eqn 5</t>
  </si>
  <si>
    <t>Eqn 6</t>
  </si>
  <si>
    <t>Reactor</t>
  </si>
  <si>
    <t>Max Assembly</t>
  </si>
  <si>
    <t>Eqn 7</t>
  </si>
  <si>
    <t>P/P0</t>
  </si>
  <si>
    <t>Power</t>
  </si>
  <si>
    <t>Surface heat flux</t>
  </si>
  <si>
    <t>a</t>
  </si>
  <si>
    <t>b</t>
  </si>
  <si>
    <t>by Wm. J. Garland, 1999-02-23</t>
  </si>
  <si>
    <t>See the associated report at www.nuceng.ca/papers/reports.htm#18</t>
  </si>
  <si>
    <t>or click on the link here --&gt;</t>
  </si>
</sst>
</file>

<file path=xl/styles.xml><?xml version="1.0" encoding="utf-8"?>
<styleSheet xmlns="http://schemas.openxmlformats.org/spreadsheetml/2006/main">
  <numFmts count="2">
    <numFmt numFmtId="164" formatCode="0E+00"/>
    <numFmt numFmtId="165" formatCode="0.0"/>
  </numFmts>
  <fonts count="4">
    <font>
      <sz val="10"/>
      <name val="Arial"/>
      <family val="2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164" fontId="3" fillId="0" borderId="0" xfId="0" applyNumberFormat="1" applyFont="1" applyAlignment="1"/>
    <xf numFmtId="165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Normal="100" workbookViewId="0">
      <selection activeCell="D15" sqref="D15"/>
    </sheetView>
  </sheetViews>
  <sheetFormatPr defaultRowHeight="12.75"/>
  <cols>
    <col min="1" max="1" width="10.42578125" customWidth="1"/>
    <col min="2" max="2" width="9.85546875" customWidth="1"/>
    <col min="3" max="13" width="9.7109375" customWidth="1"/>
    <col min="14" max="1025" width="11.5703125"/>
  </cols>
  <sheetData>
    <row r="1" spans="1:12" ht="22.5" customHeight="1">
      <c r="A1" s="1" t="s">
        <v>0</v>
      </c>
    </row>
    <row r="2" spans="1:12" ht="12.95" customHeight="1">
      <c r="L2" t="s">
        <v>35</v>
      </c>
    </row>
    <row r="3" spans="1:12" ht="12.95" customHeight="1">
      <c r="L3" t="s">
        <v>36</v>
      </c>
    </row>
    <row r="4" spans="1:12" ht="12.95" customHeight="1">
      <c r="A4" s="2" t="s">
        <v>1</v>
      </c>
      <c r="J4" s="2" t="s">
        <v>2</v>
      </c>
      <c r="L4" t="s">
        <v>37</v>
      </c>
    </row>
    <row r="5" spans="1:12" ht="12.95" customHeight="1">
      <c r="A5" s="3" t="s">
        <v>3</v>
      </c>
      <c r="B5" s="4">
        <v>2000000</v>
      </c>
      <c r="C5" s="3" t="s">
        <v>4</v>
      </c>
      <c r="D5" s="3" t="s">
        <v>5</v>
      </c>
      <c r="J5" s="3" t="s">
        <v>6</v>
      </c>
    </row>
    <row r="6" spans="1:12" ht="12.95" customHeight="1">
      <c r="A6" s="3" t="s">
        <v>7</v>
      </c>
      <c r="B6" s="3" t="s">
        <v>8</v>
      </c>
      <c r="C6" s="3" t="s">
        <v>9</v>
      </c>
      <c r="D6" s="3" t="s">
        <v>10</v>
      </c>
      <c r="J6" s="3">
        <f>$B$7/60</f>
        <v>5256000</v>
      </c>
      <c r="K6" s="3" t="s">
        <v>11</v>
      </c>
    </row>
    <row r="7" spans="1:12" ht="12.95" customHeight="1">
      <c r="A7" s="3" t="s">
        <v>12</v>
      </c>
      <c r="B7" s="3">
        <f>365*24*60*60*10</f>
        <v>315360000</v>
      </c>
      <c r="C7" s="3" t="s">
        <v>9</v>
      </c>
      <c r="D7" s="3" t="s">
        <v>13</v>
      </c>
      <c r="J7" s="3">
        <f>J6/60</f>
        <v>87600</v>
      </c>
      <c r="K7" s="3" t="s">
        <v>14</v>
      </c>
    </row>
    <row r="8" spans="1:12" ht="12.95" customHeight="1">
      <c r="A8" s="3" t="s">
        <v>15</v>
      </c>
      <c r="B8" s="3" t="s">
        <v>8</v>
      </c>
      <c r="C8" s="3" t="s">
        <v>9</v>
      </c>
      <c r="D8" s="3" t="s">
        <v>16</v>
      </c>
      <c r="J8" s="3">
        <f>J7/24</f>
        <v>3650</v>
      </c>
      <c r="K8" s="3" t="s">
        <v>17</v>
      </c>
    </row>
    <row r="9" spans="1:12" ht="12.95" customHeight="1">
      <c r="A9" s="3" t="s">
        <v>18</v>
      </c>
      <c r="B9" s="3">
        <v>125000</v>
      </c>
      <c r="C9" s="3" t="s">
        <v>4</v>
      </c>
      <c r="D9" s="3" t="s">
        <v>19</v>
      </c>
      <c r="J9" s="3">
        <f>J8/365</f>
        <v>10</v>
      </c>
      <c r="K9" s="3" t="s">
        <v>20</v>
      </c>
    </row>
    <row r="10" spans="1:12" ht="12.95" customHeight="1">
      <c r="A10" s="3" t="s">
        <v>21</v>
      </c>
      <c r="B10" s="3">
        <f>$B$9/16/2/0.6/0.0663*PI()/2</f>
        <v>154246.43417653505</v>
      </c>
      <c r="C10" s="3" t="s">
        <v>22</v>
      </c>
      <c r="D10" s="3" t="s">
        <v>23</v>
      </c>
    </row>
    <row r="12" spans="1:12" ht="12.95" customHeight="1">
      <c r="E12" s="3" t="s">
        <v>24</v>
      </c>
      <c r="F12" s="3" t="s">
        <v>24</v>
      </c>
      <c r="G12" s="3" t="s">
        <v>24</v>
      </c>
    </row>
    <row r="13" spans="1:12" ht="12.95" customHeight="1"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L13" s="3" t="s">
        <v>29</v>
      </c>
    </row>
    <row r="14" spans="1:12" ht="12.95" customHeight="1">
      <c r="A14" s="3" t="s">
        <v>15</v>
      </c>
      <c r="B14" s="3" t="s">
        <v>30</v>
      </c>
      <c r="C14" s="3" t="s">
        <v>30</v>
      </c>
      <c r="D14" s="3" t="s">
        <v>30</v>
      </c>
      <c r="E14" s="3" t="s">
        <v>31</v>
      </c>
      <c r="F14" s="3" t="s">
        <v>31</v>
      </c>
      <c r="G14" s="3" t="s">
        <v>32</v>
      </c>
      <c r="J14" s="3" t="s">
        <v>33</v>
      </c>
      <c r="K14" s="3" t="s">
        <v>34</v>
      </c>
    </row>
    <row r="15" spans="1:12" ht="12.95" customHeight="1">
      <c r="A15" s="4">
        <v>0.1</v>
      </c>
      <c r="B15" s="3">
        <v>6.7500000000000004E-2</v>
      </c>
      <c r="D15" s="3">
        <f t="shared" ref="D15:D61" si="0">0.1*((A15+10)^(-0.2)-(A15+$B$7)^(-0.2)+0.87*(A15+$B$7+2*10^7)^(-0.2)-0.87*(A15+2*10^7)^(-0.2))</f>
        <v>5.9674359190222848E-2</v>
      </c>
      <c r="E15" s="3">
        <f t="shared" ref="E15:E61" si="1">B15*$B$5</f>
        <v>135000</v>
      </c>
      <c r="F15" s="5">
        <f t="shared" ref="F15:F61" si="2">B15*$B$9</f>
        <v>8437.5</v>
      </c>
      <c r="G15" s="5">
        <f t="shared" ref="G15:G61" si="3">B15*$B$10</f>
        <v>10411.634306916118</v>
      </c>
      <c r="J15" s="3">
        <v>12.05</v>
      </c>
      <c r="K15" s="3">
        <v>6.3899999999999998E-2</v>
      </c>
      <c r="L15" s="3">
        <f t="shared" ref="L15:L61" si="4">5*10^(-3)*J15*(A15^(-K15)-(A15+$B$7)^(-K15))</f>
        <v>5.2546519378952973E-2</v>
      </c>
    </row>
    <row r="16" spans="1:12" ht="12.95" customHeight="1">
      <c r="A16" s="4">
        <v>1</v>
      </c>
      <c r="B16" s="3">
        <v>6.25E-2</v>
      </c>
      <c r="D16" s="3">
        <f t="shared" si="0"/>
        <v>5.8608456666401167E-2</v>
      </c>
      <c r="E16" s="3">
        <f t="shared" si="1"/>
        <v>125000</v>
      </c>
      <c r="F16" s="5">
        <f t="shared" si="2"/>
        <v>7812.5</v>
      </c>
      <c r="G16" s="5">
        <f t="shared" si="3"/>
        <v>9640.4021360334409</v>
      </c>
      <c r="J16" s="3">
        <v>12.05</v>
      </c>
      <c r="K16" s="3">
        <v>6.3899999999999998E-2</v>
      </c>
      <c r="L16" s="3">
        <f t="shared" si="4"/>
        <v>4.2996257628484573E-2</v>
      </c>
    </row>
    <row r="17" spans="1:12" ht="12.95" customHeight="1">
      <c r="A17" s="4">
        <v>2</v>
      </c>
      <c r="B17" s="3">
        <v>5.8999999999999997E-2</v>
      </c>
      <c r="D17" s="3">
        <f t="shared" si="0"/>
        <v>5.7540498817731933E-2</v>
      </c>
      <c r="E17" s="3">
        <f t="shared" si="1"/>
        <v>118000</v>
      </c>
      <c r="F17" s="5">
        <f t="shared" si="2"/>
        <v>7375</v>
      </c>
      <c r="G17" s="5">
        <f t="shared" si="3"/>
        <v>9100.5396164155682</v>
      </c>
      <c r="J17" s="3">
        <v>12.05</v>
      </c>
      <c r="K17" s="3">
        <v>6.3899999999999998E-2</v>
      </c>
      <c r="L17" s="3">
        <f t="shared" si="4"/>
        <v>4.0385894293717618E-2</v>
      </c>
    </row>
    <row r="18" spans="1:12" ht="12.95" customHeight="1">
      <c r="A18" s="4">
        <v>4</v>
      </c>
      <c r="B18" s="3">
        <v>5.5199999999999999E-2</v>
      </c>
      <c r="D18" s="3">
        <f t="shared" si="0"/>
        <v>5.5693520924839826E-2</v>
      </c>
      <c r="E18" s="3">
        <f t="shared" si="1"/>
        <v>110400</v>
      </c>
      <c r="F18" s="5">
        <f t="shared" si="2"/>
        <v>6900</v>
      </c>
      <c r="G18" s="5">
        <f t="shared" si="3"/>
        <v>8514.4031665447346</v>
      </c>
      <c r="J18" s="3">
        <v>12.05</v>
      </c>
      <c r="K18" s="3">
        <v>6.3899999999999998E-2</v>
      </c>
      <c r="L18" s="3">
        <f t="shared" si="4"/>
        <v>3.7888626344318048E-2</v>
      </c>
    </row>
    <row r="19" spans="1:12" ht="12.95" customHeight="1">
      <c r="A19" s="4">
        <v>6</v>
      </c>
      <c r="B19" s="3">
        <v>5.33E-2</v>
      </c>
      <c r="D19" s="3">
        <f t="shared" si="0"/>
        <v>5.4138982499842052E-2</v>
      </c>
      <c r="E19" s="3">
        <f t="shared" si="1"/>
        <v>106600</v>
      </c>
      <c r="F19" s="5">
        <f t="shared" si="2"/>
        <v>6662.5</v>
      </c>
      <c r="G19" s="5">
        <f t="shared" si="3"/>
        <v>8221.3349416093188</v>
      </c>
      <c r="J19" s="3">
        <v>12.05</v>
      </c>
      <c r="K19" s="3">
        <v>6.3899999999999998E-2</v>
      </c>
      <c r="L19" s="3">
        <f t="shared" si="4"/>
        <v>3.6478279949387855E-2</v>
      </c>
    </row>
    <row r="20" spans="1:12" ht="12.95" customHeight="1">
      <c r="A20" s="4">
        <v>8</v>
      </c>
      <c r="B20" s="3">
        <v>5.1200000000000002E-2</v>
      </c>
      <c r="D20" s="3">
        <f t="shared" si="0"/>
        <v>5.2801822083089728E-2</v>
      </c>
      <c r="E20" s="3">
        <f t="shared" si="1"/>
        <v>102400</v>
      </c>
      <c r="F20" s="5">
        <f t="shared" si="2"/>
        <v>6400</v>
      </c>
      <c r="G20" s="5">
        <f t="shared" si="3"/>
        <v>7897.4174298385951</v>
      </c>
      <c r="J20" s="3">
        <v>12.05</v>
      </c>
      <c r="K20" s="3">
        <v>6.3899999999999998E-2</v>
      </c>
      <c r="L20" s="3">
        <f t="shared" si="4"/>
        <v>3.5499553866129387E-2</v>
      </c>
    </row>
    <row r="21" spans="1:12" ht="12.95" customHeight="1">
      <c r="A21" s="4">
        <v>10</v>
      </c>
      <c r="B21" s="3">
        <v>0.05</v>
      </c>
      <c r="C21" s="3">
        <f t="shared" ref="C21:C55" si="5">0.066*(A21^(-0.2)-($B$7+A21)^(-0.2))</f>
        <v>4.0325587693003852E-2</v>
      </c>
      <c r="D21" s="3">
        <f t="shared" si="0"/>
        <v>5.1632092036875112E-2</v>
      </c>
      <c r="E21" s="3">
        <f t="shared" si="1"/>
        <v>100000</v>
      </c>
      <c r="F21" s="5">
        <f t="shared" si="2"/>
        <v>6250</v>
      </c>
      <c r="G21" s="5">
        <f t="shared" si="3"/>
        <v>7712.3217088267529</v>
      </c>
      <c r="J21" s="3">
        <v>12.05</v>
      </c>
      <c r="K21" s="3">
        <v>6.3899999999999998E-2</v>
      </c>
      <c r="L21" s="3">
        <f t="shared" si="4"/>
        <v>3.475268870763782E-2</v>
      </c>
    </row>
    <row r="22" spans="1:12" ht="12.95" customHeight="1">
      <c r="A22" s="4">
        <v>20</v>
      </c>
      <c r="B22" s="3">
        <v>4.4999999999999998E-2</v>
      </c>
      <c r="C22" s="3">
        <f t="shared" si="5"/>
        <v>3.4934900894769132E-2</v>
      </c>
      <c r="D22" s="3">
        <f t="shared" si="0"/>
        <v>4.7353633586728172E-2</v>
      </c>
      <c r="E22" s="3">
        <f t="shared" si="1"/>
        <v>90000</v>
      </c>
      <c r="F22" s="5">
        <f t="shared" si="2"/>
        <v>5625</v>
      </c>
      <c r="G22" s="5">
        <f t="shared" si="3"/>
        <v>6941.0895379440772</v>
      </c>
      <c r="J22" s="3">
        <v>15.31</v>
      </c>
      <c r="K22" s="3">
        <v>0.1807</v>
      </c>
      <c r="L22" s="3">
        <f t="shared" si="4"/>
        <v>4.2320622923932336E-2</v>
      </c>
    </row>
    <row r="23" spans="1:12" ht="12.95" customHeight="1">
      <c r="A23" s="4">
        <v>40</v>
      </c>
      <c r="B23" s="3">
        <v>3.9600000000000003E-2</v>
      </c>
      <c r="C23" s="3">
        <f t="shared" si="5"/>
        <v>3.0242035475450752E-2</v>
      </c>
      <c r="D23" s="3">
        <f t="shared" si="0"/>
        <v>4.2434570976142741E-2</v>
      </c>
      <c r="E23" s="3">
        <f t="shared" si="1"/>
        <v>79200</v>
      </c>
      <c r="F23" s="5">
        <f t="shared" si="2"/>
        <v>4950</v>
      </c>
      <c r="G23" s="5">
        <f t="shared" si="3"/>
        <v>6108.1587933907886</v>
      </c>
      <c r="J23" s="3">
        <v>15.31</v>
      </c>
      <c r="K23" s="3">
        <v>0.1807</v>
      </c>
      <c r="L23" s="3">
        <f t="shared" si="4"/>
        <v>3.7075949233955886E-2</v>
      </c>
    </row>
    <row r="24" spans="1:12" ht="12.95" customHeight="1">
      <c r="A24" s="4">
        <v>60</v>
      </c>
      <c r="B24" s="3">
        <v>3.6499999999999998E-2</v>
      </c>
      <c r="C24" s="3">
        <f t="shared" si="5"/>
        <v>2.7783789804408595E-2</v>
      </c>
      <c r="D24" s="3">
        <f t="shared" si="0"/>
        <v>3.9458424642299685E-2</v>
      </c>
      <c r="E24" s="3">
        <f t="shared" si="1"/>
        <v>73000</v>
      </c>
      <c r="F24" s="5">
        <f t="shared" si="2"/>
        <v>4562.5</v>
      </c>
      <c r="G24" s="5">
        <f t="shared" si="3"/>
        <v>5629.9948474435296</v>
      </c>
      <c r="J24" s="3">
        <v>15.31</v>
      </c>
      <c r="K24" s="3">
        <v>0.1807</v>
      </c>
      <c r="L24" s="3">
        <f t="shared" si="4"/>
        <v>3.429910268726373E-2</v>
      </c>
    </row>
    <row r="25" spans="1:12" ht="12.95" customHeight="1">
      <c r="A25" s="4">
        <v>80</v>
      </c>
      <c r="B25" s="3">
        <v>3.4599999999999999E-2</v>
      </c>
      <c r="C25" s="3">
        <f t="shared" si="5"/>
        <v>2.6156658860065924E-2</v>
      </c>
      <c r="D25" s="3">
        <f t="shared" si="0"/>
        <v>3.7362580648093245E-2</v>
      </c>
      <c r="E25" s="3">
        <f t="shared" si="1"/>
        <v>69200</v>
      </c>
      <c r="F25" s="5">
        <f t="shared" si="2"/>
        <v>4325</v>
      </c>
      <c r="G25" s="5">
        <f t="shared" si="3"/>
        <v>5336.9266225081128</v>
      </c>
      <c r="J25" s="3">
        <v>15.31</v>
      </c>
      <c r="K25" s="3">
        <v>0.1807</v>
      </c>
      <c r="L25" s="3">
        <f t="shared" si="4"/>
        <v>3.2448705779112373E-2</v>
      </c>
    </row>
    <row r="26" spans="1:12" ht="12.95" customHeight="1">
      <c r="A26" s="4">
        <v>100</v>
      </c>
      <c r="B26" s="3">
        <v>3.3099999999999997E-2</v>
      </c>
      <c r="C26" s="3">
        <f t="shared" si="5"/>
        <v>2.4957476289047209E-2</v>
      </c>
      <c r="D26" s="3">
        <f t="shared" si="0"/>
        <v>3.5763098438215665E-2</v>
      </c>
      <c r="E26" s="3">
        <f t="shared" si="1"/>
        <v>66200</v>
      </c>
      <c r="F26" s="5">
        <f t="shared" si="2"/>
        <v>4137.5</v>
      </c>
      <c r="G26" s="5">
        <f t="shared" si="3"/>
        <v>5105.5569712433098</v>
      </c>
      <c r="J26" s="3">
        <v>15.31</v>
      </c>
      <c r="K26" s="3">
        <v>0.1807</v>
      </c>
      <c r="L26" s="3">
        <f t="shared" si="4"/>
        <v>3.1078225090218504E-2</v>
      </c>
    </row>
    <row r="27" spans="1:12" ht="12.95" customHeight="1">
      <c r="A27" s="4">
        <v>200</v>
      </c>
      <c r="B27" s="3">
        <v>2.75E-2</v>
      </c>
      <c r="C27" s="3">
        <f t="shared" si="5"/>
        <v>2.1556182940197635E-2</v>
      </c>
      <c r="D27" s="3">
        <f t="shared" si="0"/>
        <v>3.1024770960995419E-2</v>
      </c>
      <c r="E27" s="3">
        <f t="shared" si="1"/>
        <v>55000</v>
      </c>
      <c r="F27" s="5">
        <f t="shared" si="2"/>
        <v>3437.5</v>
      </c>
      <c r="G27" s="5">
        <f t="shared" si="3"/>
        <v>4241.7769398547143</v>
      </c>
      <c r="J27" s="3">
        <v>27.43</v>
      </c>
      <c r="K27" s="3">
        <v>0.29620000000000002</v>
      </c>
      <c r="L27" s="3">
        <f t="shared" si="4"/>
        <v>2.8134893511103813E-2</v>
      </c>
    </row>
    <row r="28" spans="1:12" ht="12.95" customHeight="1">
      <c r="A28" s="4">
        <v>400</v>
      </c>
      <c r="B28" s="3">
        <v>2.35E-2</v>
      </c>
      <c r="C28" s="3">
        <f t="shared" si="5"/>
        <v>1.8595185193799563E-2</v>
      </c>
      <c r="D28" s="3">
        <f t="shared" si="0"/>
        <v>2.6726326143494746E-2</v>
      </c>
      <c r="E28" s="3">
        <f t="shared" si="1"/>
        <v>47000</v>
      </c>
      <c r="F28" s="5">
        <f t="shared" si="2"/>
        <v>2937.5</v>
      </c>
      <c r="G28" s="5">
        <f t="shared" si="3"/>
        <v>3624.7912031485739</v>
      </c>
      <c r="J28" s="3">
        <v>27.43</v>
      </c>
      <c r="K28" s="3">
        <v>0.29620000000000002</v>
      </c>
      <c r="L28" s="3">
        <f t="shared" si="4"/>
        <v>2.2835560679681899E-2</v>
      </c>
    </row>
    <row r="29" spans="1:12" ht="12.95" customHeight="1">
      <c r="A29" s="4">
        <v>600</v>
      </c>
      <c r="B29" s="3">
        <v>2.1100000000000001E-2</v>
      </c>
      <c r="C29" s="3">
        <f t="shared" si="5"/>
        <v>1.7044137189696728E-2</v>
      </c>
      <c r="D29" s="3">
        <f t="shared" si="0"/>
        <v>2.4433071646101048E-2</v>
      </c>
      <c r="E29" s="3">
        <f t="shared" si="1"/>
        <v>42200</v>
      </c>
      <c r="F29" s="5">
        <f t="shared" si="2"/>
        <v>2637.5</v>
      </c>
      <c r="G29" s="5">
        <f t="shared" si="3"/>
        <v>3254.5997611248899</v>
      </c>
      <c r="J29" s="3">
        <v>27.43</v>
      </c>
      <c r="K29" s="3">
        <v>0.29620000000000002</v>
      </c>
      <c r="L29" s="3">
        <f t="shared" si="4"/>
        <v>2.0204165770671662E-2</v>
      </c>
    </row>
    <row r="30" spans="1:12" ht="12.95" customHeight="1">
      <c r="A30" s="4">
        <v>800</v>
      </c>
      <c r="B30" s="3">
        <v>1.9599999999999999E-2</v>
      </c>
      <c r="C30" s="3">
        <f t="shared" si="5"/>
        <v>1.6017487126510452E-2</v>
      </c>
      <c r="D30" s="3">
        <f t="shared" si="0"/>
        <v>2.2904191736056789E-2</v>
      </c>
      <c r="E30" s="3">
        <f t="shared" si="1"/>
        <v>39200</v>
      </c>
      <c r="F30" s="5">
        <f t="shared" si="2"/>
        <v>2450</v>
      </c>
      <c r="G30" s="5">
        <f t="shared" si="3"/>
        <v>3023.2301098600869</v>
      </c>
      <c r="J30" s="3">
        <v>27.43</v>
      </c>
      <c r="K30" s="3">
        <v>0.29620000000000002</v>
      </c>
      <c r="L30" s="3">
        <f t="shared" si="4"/>
        <v>1.8519812433303667E-2</v>
      </c>
    </row>
    <row r="31" spans="1:12" ht="12.95" customHeight="1">
      <c r="A31" s="4">
        <v>1000</v>
      </c>
      <c r="B31" s="3">
        <v>1.8499999999999999E-2</v>
      </c>
      <c r="C31" s="3">
        <f t="shared" si="5"/>
        <v>1.5260854232531157E-2</v>
      </c>
      <c r="D31" s="3">
        <f t="shared" si="0"/>
        <v>2.1773020781372301E-2</v>
      </c>
      <c r="E31" s="3">
        <f t="shared" si="1"/>
        <v>37000</v>
      </c>
      <c r="F31" s="5">
        <f t="shared" si="2"/>
        <v>2312.5</v>
      </c>
      <c r="G31" s="5">
        <f t="shared" si="3"/>
        <v>2853.5590322658982</v>
      </c>
      <c r="J31" s="3">
        <v>27.43</v>
      </c>
      <c r="K31" s="3">
        <v>0.29620000000000002</v>
      </c>
      <c r="L31" s="3">
        <f t="shared" si="4"/>
        <v>1.7308666150811117E-2</v>
      </c>
    </row>
    <row r="32" spans="1:12" ht="12.95" customHeight="1">
      <c r="A32" s="4">
        <v>2000</v>
      </c>
      <c r="B32" s="3">
        <v>1.5699999999999999E-2</v>
      </c>
      <c r="C32" s="3">
        <f t="shared" si="5"/>
        <v>1.3114783996228997E-2</v>
      </c>
      <c r="D32" s="3">
        <f t="shared" si="0"/>
        <v>1.8549564953014776E-2</v>
      </c>
      <c r="E32" s="3">
        <f t="shared" si="1"/>
        <v>31399.999999999996</v>
      </c>
      <c r="F32" s="5">
        <f t="shared" si="2"/>
        <v>1962.4999999999998</v>
      </c>
      <c r="G32" s="5">
        <f t="shared" si="3"/>
        <v>2421.6690165716</v>
      </c>
      <c r="J32" s="3">
        <v>27.43</v>
      </c>
      <c r="K32" s="3">
        <v>0.29620000000000002</v>
      </c>
      <c r="L32" s="3">
        <f t="shared" si="4"/>
        <v>1.401873934219307E-2</v>
      </c>
    </row>
    <row r="33" spans="1:12" ht="12.95" customHeight="1">
      <c r="A33" s="4">
        <v>4000</v>
      </c>
      <c r="B33" s="3">
        <v>1.2800000000000001E-2</v>
      </c>
      <c r="C33" s="3">
        <f t="shared" si="5"/>
        <v>1.1246522286912582E-2</v>
      </c>
      <c r="D33" s="3">
        <f t="shared" si="0"/>
        <v>1.5731221500855729E-2</v>
      </c>
      <c r="E33" s="3">
        <f t="shared" si="1"/>
        <v>25600</v>
      </c>
      <c r="F33" s="5">
        <f t="shared" si="2"/>
        <v>1600</v>
      </c>
      <c r="G33" s="5">
        <f t="shared" si="3"/>
        <v>1974.3543574596488</v>
      </c>
      <c r="J33" s="3">
        <v>27.43</v>
      </c>
      <c r="K33" s="3">
        <v>0.29620000000000002</v>
      </c>
      <c r="L33" s="3">
        <f t="shared" si="4"/>
        <v>1.1339440994102086E-2</v>
      </c>
    </row>
    <row r="34" spans="1:12" ht="12.95" customHeight="1">
      <c r="A34" s="4">
        <v>6000</v>
      </c>
      <c r="B34" s="3">
        <v>1.12E-2</v>
      </c>
      <c r="C34" s="3">
        <f t="shared" si="5"/>
        <v>1.0267878722832665E-2</v>
      </c>
      <c r="D34" s="3">
        <f t="shared" si="0"/>
        <v>1.425214507587471E-2</v>
      </c>
      <c r="E34" s="3">
        <f t="shared" si="1"/>
        <v>22400</v>
      </c>
      <c r="F34" s="5">
        <f t="shared" si="2"/>
        <v>1400</v>
      </c>
      <c r="G34" s="5">
        <f t="shared" si="3"/>
        <v>1727.5600627771926</v>
      </c>
      <c r="J34" s="3">
        <v>27.43</v>
      </c>
      <c r="K34" s="3">
        <v>0.29620000000000002</v>
      </c>
      <c r="L34" s="3">
        <f t="shared" si="4"/>
        <v>1.0009030115162928E-2</v>
      </c>
    </row>
    <row r="35" spans="1:12" ht="12.95" customHeight="1">
      <c r="A35" s="4">
        <v>8000</v>
      </c>
      <c r="B35" s="3">
        <v>1.0500000000000001E-2</v>
      </c>
      <c r="C35" s="3">
        <f t="shared" si="5"/>
        <v>9.620107890991705E-3</v>
      </c>
      <c r="D35" s="3">
        <f t="shared" si="0"/>
        <v>1.3272437791277967E-2</v>
      </c>
      <c r="E35" s="3">
        <f t="shared" si="1"/>
        <v>21000</v>
      </c>
      <c r="F35" s="5">
        <f t="shared" si="2"/>
        <v>1312.5</v>
      </c>
      <c r="G35" s="5">
        <f t="shared" si="3"/>
        <v>1619.5875588536182</v>
      </c>
      <c r="J35" s="3">
        <v>27.43</v>
      </c>
      <c r="K35" s="3">
        <v>0.29620000000000002</v>
      </c>
      <c r="L35" s="3">
        <f t="shared" si="4"/>
        <v>9.1574356652013508E-3</v>
      </c>
    </row>
    <row r="36" spans="1:12" ht="12.95" customHeight="1">
      <c r="A36" s="4">
        <v>10000</v>
      </c>
      <c r="B36" s="3">
        <v>9.6500000000000006E-3</v>
      </c>
      <c r="C36" s="3">
        <f t="shared" si="5"/>
        <v>9.1427063751849981E-3</v>
      </c>
      <c r="D36" s="3">
        <f t="shared" si="0"/>
        <v>1.2550132463264002E-2</v>
      </c>
      <c r="E36" s="3">
        <f t="shared" si="1"/>
        <v>19300</v>
      </c>
      <c r="F36" s="5">
        <f t="shared" si="2"/>
        <v>1206.25</v>
      </c>
      <c r="G36" s="5">
        <f t="shared" si="3"/>
        <v>1488.4780898035633</v>
      </c>
      <c r="J36" s="3">
        <v>27.43</v>
      </c>
      <c r="K36" s="3">
        <v>0.29620000000000002</v>
      </c>
      <c r="L36" s="3">
        <f t="shared" si="4"/>
        <v>8.5450908099397368E-3</v>
      </c>
    </row>
    <row r="37" spans="1:12" ht="12.95" customHeight="1">
      <c r="A37" s="4">
        <v>20000</v>
      </c>
      <c r="B37" s="3">
        <v>7.9500000000000005E-3</v>
      </c>
      <c r="C37" s="3">
        <f t="shared" si="5"/>
        <v>7.7886354262544279E-3</v>
      </c>
      <c r="D37" s="3">
        <f t="shared" si="0"/>
        <v>1.0500589399387458E-2</v>
      </c>
      <c r="E37" s="3">
        <f t="shared" si="1"/>
        <v>15900.000000000002</v>
      </c>
      <c r="F37" s="5">
        <f t="shared" si="2"/>
        <v>993.75000000000011</v>
      </c>
      <c r="G37" s="5">
        <f t="shared" si="3"/>
        <v>1226.2591517034537</v>
      </c>
      <c r="J37" s="3">
        <v>27.43</v>
      </c>
      <c r="K37" s="3">
        <v>0.29620000000000002</v>
      </c>
      <c r="L37" s="3">
        <f t="shared" si="4"/>
        <v>6.8817345918500989E-3</v>
      </c>
    </row>
    <row r="38" spans="1:12" ht="12.95" customHeight="1">
      <c r="A38" s="4">
        <v>40000</v>
      </c>
      <c r="B38" s="3">
        <v>6.2500000000000003E-3</v>
      </c>
      <c r="C38" s="3">
        <f t="shared" si="5"/>
        <v>6.6098576352716298E-3</v>
      </c>
      <c r="D38" s="3">
        <f t="shared" si="0"/>
        <v>8.7159227788656864E-3</v>
      </c>
      <c r="E38" s="3">
        <f t="shared" si="1"/>
        <v>12500</v>
      </c>
      <c r="F38" s="5">
        <f t="shared" si="2"/>
        <v>781.25</v>
      </c>
      <c r="G38" s="5">
        <f t="shared" si="3"/>
        <v>964.04021360334411</v>
      </c>
      <c r="J38" s="3">
        <v>27.43</v>
      </c>
      <c r="K38" s="3">
        <v>0.29620000000000002</v>
      </c>
      <c r="L38" s="3">
        <f t="shared" si="4"/>
        <v>5.5271108162915127E-3</v>
      </c>
    </row>
    <row r="39" spans="1:12" ht="12.95" customHeight="1">
      <c r="A39" s="4">
        <v>60000</v>
      </c>
      <c r="B39" s="3">
        <v>5.6600000000000001E-3</v>
      </c>
      <c r="C39" s="3">
        <f t="shared" si="5"/>
        <v>5.9923909455451623E-3</v>
      </c>
      <c r="D39" s="3">
        <f t="shared" si="0"/>
        <v>7.7811792814154379E-3</v>
      </c>
      <c r="E39" s="3">
        <f t="shared" si="1"/>
        <v>11320</v>
      </c>
      <c r="F39" s="5">
        <f t="shared" si="2"/>
        <v>707.5</v>
      </c>
      <c r="G39" s="5">
        <f t="shared" si="3"/>
        <v>873.03481743918837</v>
      </c>
      <c r="J39" s="3">
        <v>27.43</v>
      </c>
      <c r="K39" s="3">
        <v>0.29620000000000002</v>
      </c>
      <c r="L39" s="3">
        <f t="shared" si="4"/>
        <v>4.8544734495812366E-3</v>
      </c>
    </row>
    <row r="40" spans="1:12" ht="12.95" customHeight="1">
      <c r="A40" s="4">
        <v>80000</v>
      </c>
      <c r="B40" s="3">
        <v>5.0499999999999998E-3</v>
      </c>
      <c r="C40" s="3">
        <f t="shared" si="5"/>
        <v>5.5836908350497877E-3</v>
      </c>
      <c r="D40" s="3">
        <f t="shared" si="0"/>
        <v>7.1626245066736555E-3</v>
      </c>
      <c r="E40" s="3">
        <f t="shared" si="1"/>
        <v>10100</v>
      </c>
      <c r="F40" s="5">
        <f t="shared" si="2"/>
        <v>631.25</v>
      </c>
      <c r="G40" s="5">
        <f t="shared" si="3"/>
        <v>778.94449259150201</v>
      </c>
      <c r="J40" s="3">
        <v>27.43</v>
      </c>
      <c r="K40" s="3">
        <v>0.29620000000000002</v>
      </c>
      <c r="L40" s="3">
        <f t="shared" si="4"/>
        <v>4.4239217303449962E-3</v>
      </c>
    </row>
    <row r="41" spans="1:12" ht="12.95" customHeight="1">
      <c r="A41" s="4">
        <v>100000</v>
      </c>
      <c r="B41" s="3">
        <v>4.7499999999999999E-3</v>
      </c>
      <c r="C41" s="3">
        <f t="shared" si="5"/>
        <v>5.2824864945171602E-3</v>
      </c>
      <c r="D41" s="3">
        <f t="shared" si="0"/>
        <v>6.7068950355116709E-3</v>
      </c>
      <c r="E41" s="3">
        <f t="shared" si="1"/>
        <v>9500</v>
      </c>
      <c r="F41" s="5">
        <f t="shared" si="2"/>
        <v>593.75</v>
      </c>
      <c r="G41" s="5">
        <f t="shared" si="3"/>
        <v>732.67056233854146</v>
      </c>
      <c r="J41" s="3">
        <v>27.43</v>
      </c>
      <c r="K41" s="3">
        <v>0.29620000000000002</v>
      </c>
      <c r="L41" s="3">
        <f t="shared" si="4"/>
        <v>4.1143326376653242E-3</v>
      </c>
    </row>
    <row r="42" spans="1:12" ht="12.95" customHeight="1">
      <c r="A42" s="4">
        <v>200000</v>
      </c>
      <c r="B42" s="3">
        <v>4.0000000000000001E-3</v>
      </c>
      <c r="C42" s="3">
        <f t="shared" si="5"/>
        <v>4.4282037260593632E-3</v>
      </c>
      <c r="D42" s="3">
        <f t="shared" si="0"/>
        <v>5.4155261544438149E-3</v>
      </c>
      <c r="E42" s="3">
        <f t="shared" si="1"/>
        <v>8000</v>
      </c>
      <c r="F42" s="5">
        <f t="shared" si="2"/>
        <v>500</v>
      </c>
      <c r="G42" s="5">
        <f t="shared" si="3"/>
        <v>616.98573670614019</v>
      </c>
      <c r="J42" s="3">
        <v>27.43</v>
      </c>
      <c r="K42" s="3">
        <v>0.29620000000000002</v>
      </c>
      <c r="L42" s="3">
        <f t="shared" si="4"/>
        <v>3.273390553003107E-3</v>
      </c>
    </row>
    <row r="43" spans="1:12" ht="12.95" customHeight="1">
      <c r="A43" s="4">
        <v>400000</v>
      </c>
      <c r="B43" s="3">
        <v>3.3899999999999998E-3</v>
      </c>
      <c r="C43" s="3">
        <f t="shared" si="5"/>
        <v>3.6846016101301097E-3</v>
      </c>
      <c r="D43" s="3">
        <f t="shared" si="0"/>
        <v>4.2946246727523767E-3</v>
      </c>
      <c r="E43" s="3">
        <f t="shared" si="1"/>
        <v>6780</v>
      </c>
      <c r="F43" s="5">
        <f t="shared" si="2"/>
        <v>423.75</v>
      </c>
      <c r="G43" s="5">
        <f t="shared" si="3"/>
        <v>522.89541185845383</v>
      </c>
      <c r="J43" s="3">
        <v>27.43</v>
      </c>
      <c r="K43" s="3">
        <v>0.29620000000000002</v>
      </c>
      <c r="L43" s="3">
        <f t="shared" si="4"/>
        <v>2.588578141661075E-3</v>
      </c>
    </row>
    <row r="44" spans="1:12" ht="12.95" customHeight="1">
      <c r="A44" s="4">
        <v>600000</v>
      </c>
      <c r="B44" s="3">
        <v>3.0999999999999999E-3</v>
      </c>
      <c r="C44" s="3">
        <f t="shared" si="5"/>
        <v>3.2951627300468441E-3</v>
      </c>
      <c r="D44" s="3">
        <f t="shared" si="0"/>
        <v>3.7102304554581275E-3</v>
      </c>
      <c r="E44" s="3">
        <f t="shared" si="1"/>
        <v>6200</v>
      </c>
      <c r="F44" s="5">
        <f t="shared" si="2"/>
        <v>387.5</v>
      </c>
      <c r="G44" s="5">
        <f t="shared" si="3"/>
        <v>478.16394594725864</v>
      </c>
      <c r="J44" s="3">
        <v>27.43</v>
      </c>
      <c r="K44" s="3">
        <v>0.29620000000000002</v>
      </c>
      <c r="L44" s="3">
        <f t="shared" si="4"/>
        <v>2.248572385296692E-3</v>
      </c>
    </row>
    <row r="45" spans="1:12" ht="12.95" customHeight="1">
      <c r="A45" s="4">
        <v>800000</v>
      </c>
      <c r="B45" s="3">
        <v>2.82E-3</v>
      </c>
      <c r="C45" s="3">
        <f t="shared" si="5"/>
        <v>3.0374465305579232E-3</v>
      </c>
      <c r="D45" s="3">
        <f t="shared" si="0"/>
        <v>3.3253405930411799E-3</v>
      </c>
      <c r="E45" s="3">
        <f t="shared" si="1"/>
        <v>5640</v>
      </c>
      <c r="F45" s="5">
        <f t="shared" si="2"/>
        <v>352.5</v>
      </c>
      <c r="G45" s="5">
        <f t="shared" si="3"/>
        <v>434.97494437782888</v>
      </c>
      <c r="J45" s="3">
        <v>27.43</v>
      </c>
      <c r="K45" s="3">
        <v>0.29620000000000002</v>
      </c>
      <c r="L45" s="3">
        <f t="shared" si="4"/>
        <v>2.0309630773388946E-3</v>
      </c>
    </row>
    <row r="46" spans="1:12" ht="12.95" customHeight="1">
      <c r="A46" s="4">
        <v>1000000</v>
      </c>
      <c r="B46" s="3">
        <v>2.6700000000000001E-3</v>
      </c>
      <c r="C46" s="3">
        <f t="shared" si="5"/>
        <v>2.8475554509501308E-3</v>
      </c>
      <c r="D46" s="3">
        <f t="shared" si="0"/>
        <v>3.0431468981031869E-3</v>
      </c>
      <c r="E46" s="3">
        <f t="shared" si="1"/>
        <v>5340</v>
      </c>
      <c r="F46" s="5">
        <f t="shared" si="2"/>
        <v>333.75</v>
      </c>
      <c r="G46" s="5">
        <f t="shared" si="3"/>
        <v>411.8379792513486</v>
      </c>
      <c r="J46" s="3">
        <v>27.43</v>
      </c>
      <c r="K46" s="3">
        <v>0.29620000000000002</v>
      </c>
      <c r="L46" s="3">
        <f t="shared" si="4"/>
        <v>1.8745114147699672E-3</v>
      </c>
    </row>
    <row r="47" spans="1:12" ht="12.95" customHeight="1">
      <c r="A47" s="4">
        <v>2000000</v>
      </c>
      <c r="B47" s="3">
        <v>2.15E-3</v>
      </c>
      <c r="C47" s="3">
        <f t="shared" si="5"/>
        <v>2.3093176411084974E-3</v>
      </c>
      <c r="D47" s="3">
        <f t="shared" si="0"/>
        <v>2.2542765083800043E-3</v>
      </c>
      <c r="E47" s="3">
        <f t="shared" si="1"/>
        <v>4300</v>
      </c>
      <c r="F47" s="5">
        <f t="shared" si="2"/>
        <v>268.75</v>
      </c>
      <c r="G47" s="5">
        <f t="shared" si="3"/>
        <v>331.62983347955037</v>
      </c>
      <c r="J47" s="3">
        <v>27.43</v>
      </c>
      <c r="K47" s="3">
        <v>0.29620000000000002</v>
      </c>
      <c r="L47" s="3">
        <f t="shared" si="4"/>
        <v>1.4497072434031758E-3</v>
      </c>
    </row>
    <row r="48" spans="1:12" ht="12.95" customHeight="1">
      <c r="A48" s="4">
        <v>4000000</v>
      </c>
      <c r="B48" s="3">
        <v>1.66E-3</v>
      </c>
      <c r="C48" s="3">
        <f t="shared" si="5"/>
        <v>1.8416834534873273E-3</v>
      </c>
      <c r="D48" s="3">
        <f t="shared" si="0"/>
        <v>1.5947533365000275E-3</v>
      </c>
      <c r="E48" s="3">
        <f t="shared" si="1"/>
        <v>3320</v>
      </c>
      <c r="F48" s="5">
        <f t="shared" si="2"/>
        <v>207.5</v>
      </c>
      <c r="G48" s="5">
        <f t="shared" si="3"/>
        <v>256.04908073304819</v>
      </c>
      <c r="J48" s="3">
        <v>27.43</v>
      </c>
      <c r="K48" s="3">
        <v>0.29620000000000002</v>
      </c>
      <c r="L48" s="3">
        <f t="shared" si="4"/>
        <v>1.1042054593539191E-3</v>
      </c>
    </row>
    <row r="49" spans="1:12" ht="12.95" customHeight="1">
      <c r="A49" s="4">
        <v>6000000</v>
      </c>
      <c r="B49" s="3">
        <v>1.4300000000000001E-3</v>
      </c>
      <c r="C49" s="3">
        <f t="shared" si="5"/>
        <v>1.5974988696023063E-3</v>
      </c>
      <c r="D49" s="3">
        <f t="shared" si="0"/>
        <v>1.2689370595240408E-3</v>
      </c>
      <c r="E49" s="3">
        <f t="shared" si="1"/>
        <v>2860</v>
      </c>
      <c r="F49" s="5">
        <f t="shared" si="2"/>
        <v>178.75</v>
      </c>
      <c r="G49" s="5">
        <f t="shared" si="3"/>
        <v>220.57240087244514</v>
      </c>
      <c r="J49" s="3">
        <v>27.43</v>
      </c>
      <c r="K49" s="3">
        <v>0.29620000000000002</v>
      </c>
      <c r="L49" s="3">
        <f t="shared" si="4"/>
        <v>9.3302886473616454E-4</v>
      </c>
    </row>
    <row r="50" spans="1:12" ht="12.95" customHeight="1">
      <c r="A50" s="4">
        <v>8000000</v>
      </c>
      <c r="B50" s="3">
        <v>1.2999999999999999E-3</v>
      </c>
      <c r="C50" s="3">
        <f t="shared" si="5"/>
        <v>1.4364135560496422E-3</v>
      </c>
      <c r="D50" s="3">
        <f t="shared" si="0"/>
        <v>1.0649651731222721E-3</v>
      </c>
      <c r="E50" s="3">
        <f t="shared" si="1"/>
        <v>2600</v>
      </c>
      <c r="F50" s="5">
        <f t="shared" si="2"/>
        <v>162.5</v>
      </c>
      <c r="G50" s="5">
        <f t="shared" si="3"/>
        <v>200.52036442949557</v>
      </c>
      <c r="J50" s="3">
        <v>27.43</v>
      </c>
      <c r="K50" s="3">
        <v>0.29620000000000002</v>
      </c>
      <c r="L50" s="3">
        <f t="shared" si="4"/>
        <v>8.2372877741747265E-4</v>
      </c>
    </row>
    <row r="51" spans="1:12" ht="12.95" customHeight="1">
      <c r="A51" s="4">
        <v>10000000</v>
      </c>
      <c r="B51" s="3">
        <v>1.17E-3</v>
      </c>
      <c r="C51" s="3">
        <f t="shared" si="5"/>
        <v>1.3181110429179696E-3</v>
      </c>
      <c r="D51" s="3">
        <f t="shared" si="0"/>
        <v>9.223672832559507E-4</v>
      </c>
      <c r="E51" s="3">
        <f t="shared" si="1"/>
        <v>2340</v>
      </c>
      <c r="F51" s="5">
        <f t="shared" si="2"/>
        <v>146.25</v>
      </c>
      <c r="G51" s="5">
        <f t="shared" si="3"/>
        <v>180.46832798654603</v>
      </c>
      <c r="J51" s="3">
        <v>27.43</v>
      </c>
      <c r="K51" s="3">
        <v>0.29620000000000002</v>
      </c>
      <c r="L51" s="3">
        <f t="shared" si="4"/>
        <v>7.4534344942274065E-4</v>
      </c>
    </row>
    <row r="52" spans="1:12" ht="12.95" customHeight="1">
      <c r="A52" s="4">
        <v>20000000</v>
      </c>
      <c r="B52" s="3">
        <v>8.8999999999999995E-4</v>
      </c>
      <c r="C52" s="3">
        <f t="shared" si="5"/>
        <v>9.8588544175231174E-4</v>
      </c>
      <c r="D52" s="3">
        <f t="shared" si="0"/>
        <v>5.6474138240645362E-4</v>
      </c>
      <c r="E52" s="3">
        <f t="shared" si="1"/>
        <v>1780</v>
      </c>
      <c r="F52" s="5">
        <f t="shared" si="2"/>
        <v>111.25</v>
      </c>
      <c r="G52" s="5">
        <f t="shared" si="3"/>
        <v>137.27932641711618</v>
      </c>
      <c r="J52" s="3">
        <v>27.43</v>
      </c>
      <c r="K52" s="3">
        <v>0.29620000000000002</v>
      </c>
      <c r="L52" s="3">
        <f t="shared" si="4"/>
        <v>5.3405496484664936E-4</v>
      </c>
    </row>
    <row r="53" spans="1:12" ht="12.95" customHeight="1">
      <c r="A53" s="4">
        <v>40000000</v>
      </c>
      <c r="B53" s="3">
        <v>6.8000000000000005E-4</v>
      </c>
      <c r="C53" s="3">
        <f t="shared" si="5"/>
        <v>7.0477689727163509E-4</v>
      </c>
      <c r="D53" s="3">
        <f t="shared" si="0"/>
        <v>3.2480630127867813E-4</v>
      </c>
      <c r="E53" s="3">
        <f t="shared" si="1"/>
        <v>1360</v>
      </c>
      <c r="F53" s="5">
        <f t="shared" si="2"/>
        <v>85</v>
      </c>
      <c r="G53" s="5">
        <f t="shared" si="3"/>
        <v>104.88757524004384</v>
      </c>
      <c r="J53" s="3">
        <v>27.43</v>
      </c>
      <c r="K53" s="3">
        <v>0.29620000000000002</v>
      </c>
      <c r="L53" s="3">
        <f t="shared" si="4"/>
        <v>3.659423343768995E-4</v>
      </c>
    </row>
    <row r="54" spans="1:12" ht="12.95" customHeight="1">
      <c r="A54" s="4">
        <v>60000000</v>
      </c>
      <c r="B54" s="3">
        <v>6.2E-4</v>
      </c>
      <c r="C54" s="3">
        <f t="shared" si="5"/>
        <v>5.6368349294691217E-4</v>
      </c>
      <c r="D54" s="3">
        <f t="shared" si="0"/>
        <v>2.2903484990492338E-4</v>
      </c>
      <c r="E54" s="3">
        <f t="shared" si="1"/>
        <v>1240</v>
      </c>
      <c r="F54" s="5">
        <f t="shared" si="2"/>
        <v>77.5</v>
      </c>
      <c r="G54" s="5">
        <f t="shared" si="3"/>
        <v>95.632789189451728</v>
      </c>
      <c r="J54" s="3">
        <v>27.43</v>
      </c>
      <c r="K54" s="3">
        <v>0.29620000000000002</v>
      </c>
      <c r="L54" s="3">
        <f t="shared" si="4"/>
        <v>2.8548008797552136E-4</v>
      </c>
    </row>
    <row r="55" spans="1:12" ht="12.95" customHeight="1">
      <c r="A55" s="4">
        <v>80000000</v>
      </c>
      <c r="B55" s="3">
        <v>5.6999999999999998E-4</v>
      </c>
      <c r="C55" s="3">
        <f t="shared" si="5"/>
        <v>4.7416141471711516E-4</v>
      </c>
      <c r="D55" s="3">
        <f t="shared" si="0"/>
        <v>1.7682964674637161E-4</v>
      </c>
      <c r="E55" s="3">
        <f t="shared" si="1"/>
        <v>1140</v>
      </c>
      <c r="F55" s="5">
        <f t="shared" si="2"/>
        <v>71.25</v>
      </c>
      <c r="G55" s="5">
        <f t="shared" si="3"/>
        <v>87.920467480624978</v>
      </c>
      <c r="J55" s="3">
        <v>27.43</v>
      </c>
      <c r="K55" s="3">
        <v>0.29620000000000002</v>
      </c>
      <c r="L55" s="3">
        <f t="shared" si="4"/>
        <v>2.3587305103507501E-4</v>
      </c>
    </row>
    <row r="56" spans="1:12" ht="12.95" customHeight="1">
      <c r="A56" s="4">
        <v>100000000</v>
      </c>
      <c r="B56" s="3">
        <v>5.5000000000000003E-4</v>
      </c>
      <c r="D56" s="3">
        <f t="shared" si="0"/>
        <v>1.4379197115237281E-4</v>
      </c>
      <c r="E56" s="3">
        <f t="shared" si="1"/>
        <v>1100</v>
      </c>
      <c r="F56" s="5">
        <f t="shared" si="2"/>
        <v>68.75</v>
      </c>
      <c r="G56" s="5">
        <f t="shared" si="3"/>
        <v>84.835538797094287</v>
      </c>
      <c r="J56" s="3">
        <v>27.43</v>
      </c>
      <c r="K56" s="3">
        <v>0.29620000000000002</v>
      </c>
      <c r="L56" s="3">
        <f t="shared" si="4"/>
        <v>2.0151580331790559E-4</v>
      </c>
    </row>
    <row r="57" spans="1:12" ht="12.95" customHeight="1">
      <c r="A57" s="4">
        <v>200000000</v>
      </c>
      <c r="B57" s="3">
        <v>4.8500000000000003E-4</v>
      </c>
      <c r="D57" s="3">
        <f t="shared" si="0"/>
        <v>7.3007163969336658E-5</v>
      </c>
      <c r="E57" s="3">
        <f t="shared" si="1"/>
        <v>970</v>
      </c>
      <c r="F57" s="5">
        <f t="shared" si="2"/>
        <v>60.625</v>
      </c>
      <c r="G57" s="5">
        <f t="shared" si="3"/>
        <v>74.809520575619501</v>
      </c>
      <c r="J57" s="3">
        <v>27.43</v>
      </c>
      <c r="K57" s="3">
        <v>0.29620000000000002</v>
      </c>
      <c r="L57" s="3">
        <f t="shared" si="4"/>
        <v>1.1660012309828642E-4</v>
      </c>
    </row>
    <row r="58" spans="1:12" ht="12.95" customHeight="1">
      <c r="A58" s="4">
        <v>400000000</v>
      </c>
      <c r="B58" s="3">
        <v>4.15E-4</v>
      </c>
      <c r="D58" s="3">
        <f t="shared" si="0"/>
        <v>3.5136620171652073E-5</v>
      </c>
      <c r="E58" s="3">
        <f t="shared" si="1"/>
        <v>830</v>
      </c>
      <c r="F58" s="5">
        <f t="shared" si="2"/>
        <v>51.875</v>
      </c>
      <c r="G58" s="5">
        <f t="shared" si="3"/>
        <v>64.012270183262046</v>
      </c>
      <c r="J58" s="3">
        <v>27.43</v>
      </c>
      <c r="K58" s="3">
        <v>0.29620000000000002</v>
      </c>
      <c r="L58" s="3">
        <f t="shared" si="4"/>
        <v>6.1434643189271681E-5</v>
      </c>
    </row>
    <row r="59" spans="1:12" ht="12.95" customHeight="1">
      <c r="A59" s="4">
        <v>600000000</v>
      </c>
      <c r="B59" s="3">
        <v>3.6000000000000002E-4</v>
      </c>
      <c r="D59" s="3">
        <f t="shared" si="0"/>
        <v>2.2414434879538744E-5</v>
      </c>
      <c r="E59" s="3">
        <f t="shared" si="1"/>
        <v>720</v>
      </c>
      <c r="F59" s="5">
        <f t="shared" si="2"/>
        <v>45</v>
      </c>
      <c r="G59" s="5">
        <f t="shared" si="3"/>
        <v>55.528716303552621</v>
      </c>
      <c r="J59" s="3">
        <v>27.43</v>
      </c>
      <c r="K59" s="3">
        <v>0.29620000000000002</v>
      </c>
      <c r="L59" s="3">
        <f t="shared" si="4"/>
        <v>4.0506008720588611E-5</v>
      </c>
    </row>
    <row r="60" spans="1:12" ht="12.95" customHeight="1">
      <c r="A60" s="4">
        <v>800000000</v>
      </c>
      <c r="B60" s="3">
        <v>3.0299999999999999E-4</v>
      </c>
      <c r="D60" s="3">
        <f t="shared" si="0"/>
        <v>1.6169475022141319E-5</v>
      </c>
      <c r="E60" s="3">
        <f t="shared" si="1"/>
        <v>606</v>
      </c>
      <c r="F60" s="5">
        <f t="shared" si="2"/>
        <v>37.875</v>
      </c>
      <c r="G60" s="5">
        <f t="shared" si="3"/>
        <v>46.736669555490117</v>
      </c>
      <c r="J60" s="3">
        <v>27.43</v>
      </c>
      <c r="K60" s="3">
        <v>0.29620000000000002</v>
      </c>
      <c r="L60" s="3">
        <f t="shared" si="4"/>
        <v>2.9651309313828217E-5</v>
      </c>
    </row>
    <row r="61" spans="1:12" ht="12.95" customHeight="1">
      <c r="A61" s="4">
        <v>1000000000</v>
      </c>
      <c r="B61" s="3">
        <v>2.6699999999999998E-4</v>
      </c>
      <c r="D61" s="3">
        <f t="shared" si="0"/>
        <v>1.2507894441907142E-5</v>
      </c>
      <c r="E61" s="3">
        <f t="shared" si="1"/>
        <v>534</v>
      </c>
      <c r="F61" s="5">
        <f t="shared" si="2"/>
        <v>33.375</v>
      </c>
      <c r="G61" s="5">
        <f t="shared" si="3"/>
        <v>41.183797925134854</v>
      </c>
      <c r="J61" s="3">
        <v>27.43</v>
      </c>
      <c r="K61" s="3">
        <v>0.29620000000000002</v>
      </c>
      <c r="L61" s="3">
        <f t="shared" si="4"/>
        <v>2.3088469142197817E-5</v>
      </c>
    </row>
  </sheetData>
  <pageMargins left="1" right="1" top="1.7875000000000001" bottom="1.9541666666666699" header="1" footer="1"/>
  <pageSetup orientation="portrait" useFirstPageNumber="1" horizontalDpi="300" verticalDpi="300" r:id="rId1"/>
  <headerFooter>
    <oddFooter>&amp;C&amp;"Times New Roman,Regular"&amp;12||#F  #D  #T</oddFooter>
  </headerFooter>
  <legacyDrawing r:id="rId2"/>
  <oleObjects>
    <oleObject progId="Packager Shell Objec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William Garland</cp:lastModifiedBy>
  <cp:revision>0</cp:revision>
  <dcterms:modified xsi:type="dcterms:W3CDTF">2019-12-09T12:26:52Z</dcterms:modified>
  <dc:language>en-CA</dc:language>
</cp:coreProperties>
</file>